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Planification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Listes" sheetId="4" state="hidden" r:id="rId4"/>
  </sheets>
  <definedNames>
    <definedName name="_xlnm._FilterDatabase" localSheetId="1" hidden="1">'Planification'!$A$1:$T$31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&quot; h&quot;"/>
    <numFmt numFmtId="167" formatCode="&quot;S&quot;0"/>
  </numFmts>
  <fonts count="21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1"/>
    </font>
    <font>
      <b val="1"/>
      <color rgb="001E3A8A"/>
      <sz val="12"/>
    </font>
    <font>
      <b val="1"/>
      <color rgb="001E3A8A"/>
      <sz val="11"/>
    </font>
    <font>
      <sz val="10"/>
    </font>
    <font>
      <b val="1"/>
      <sz val="10"/>
    </font>
    <font>
      <i val="1"/>
      <color rgb="006B7280"/>
      <sz val="10"/>
    </font>
    <font>
      <b val="1"/>
      <color rgb="00FFFFFF"/>
      <sz val="11"/>
    </font>
    <font>
      <b val="1"/>
      <color rgb="001E3A8A"/>
      <sz val="16"/>
    </font>
    <font>
      <b val="1"/>
      <color rgb="001E3A8A"/>
      <sz val="22"/>
    </font>
    <font>
      <color rgb="00374151"/>
      <sz val="10"/>
    </font>
    <font>
      <b val="1"/>
      <color rgb="003B82F6"/>
      <sz val="22"/>
    </font>
    <font>
      <b val="1"/>
      <color rgb="00F59E0B"/>
      <sz val="22"/>
    </font>
    <font>
      <b val="1"/>
      <color rgb="0010B981"/>
      <sz val="22"/>
    </font>
    <font>
      <b val="1"/>
      <color rgb="00EF4444"/>
      <sz val="22"/>
    </font>
    <font>
      <b val="1"/>
      <color rgb="00F97316"/>
      <sz val="22"/>
    </font>
    <font>
      <b val="1"/>
      <color rgb="0010B981"/>
      <sz val="18"/>
    </font>
    <font>
      <color rgb="006B7280"/>
      <sz val="10"/>
    </font>
    <font>
      <b val="1"/>
      <color rgb="007F1D1D"/>
      <sz val="12"/>
    </font>
    <font>
      <b val="1"/>
      <color rgb="00FFFFFF"/>
      <sz val="10"/>
    </font>
  </fonts>
  <fills count="18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9FAFB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EF3C7"/>
      </patternFill>
    </fill>
    <fill>
      <patternFill patternType="solid">
        <fgColor rgb="00FECACA"/>
      </patternFill>
    </fill>
    <fill>
      <patternFill patternType="solid">
        <fgColor rgb="00FED7AA"/>
      </patternFill>
    </fill>
    <fill>
      <patternFill patternType="solid">
        <fgColor rgb="00BBF7D0"/>
      </patternFill>
    </fill>
    <fill>
      <patternFill patternType="solid">
        <fgColor rgb="00E5E7EB"/>
      </patternFill>
    </fill>
    <fill>
      <patternFill patternType="solid">
        <fgColor rgb="00FFFBEB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0FDF4"/>
      </patternFill>
    </fill>
    <fill>
      <patternFill patternType="solid">
        <fgColor rgb="00FEF2F2"/>
      </patternFill>
    </fill>
    <fill>
      <patternFill patternType="solid">
        <fgColor rgb="00FCA5A5"/>
      </patternFill>
    </fill>
    <fill>
      <patternFill patternType="solid">
        <fgColor rgb="00FDE6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 wrapText="1" indent="1"/>
    </xf>
    <xf numFmtId="0" fontId="6" fillId="4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 indent="1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 wrapText="1"/>
    </xf>
    <xf numFmtId="0" fontId="8" fillId="1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vertical="center"/>
    </xf>
    <xf numFmtId="0" fontId="0" fillId="4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/>
    </xf>
    <xf numFmtId="0" fontId="0" fillId="6" borderId="1" applyAlignment="1" pivotButton="0" quotePrefix="0" xfId="0">
      <alignment horizontal="center" vertical="center"/>
    </xf>
    <xf numFmtId="165" fontId="0" fillId="4" borderId="1" applyAlignment="1" pivotButton="0" quotePrefix="0" xfId="0">
      <alignment vertical="center"/>
    </xf>
    <xf numFmtId="1" fontId="0" fillId="5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7" fontId="0" fillId="5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6" borderId="1" pivotButton="0" quotePrefix="0" xfId="0"/>
    <xf numFmtId="165" fontId="0" fillId="4" borderId="1" pivotButton="0" quotePrefix="0" xfId="0"/>
    <xf numFmtId="0" fontId="9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/>
    </xf>
    <xf numFmtId="0" fontId="10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0" fontId="11" fillId="13" borderId="1" applyAlignment="1" pivotButton="0" quotePrefix="0" xfId="0">
      <alignment horizontal="center" vertical="center"/>
    </xf>
    <xf numFmtId="0" fontId="14" fillId="13" borderId="1" applyAlignment="1" pivotButton="0" quotePrefix="0" xfId="0">
      <alignment horizontal="center" vertical="center"/>
    </xf>
    <xf numFmtId="0" fontId="15" fillId="13" borderId="1" applyAlignment="1" pivotButton="0" quotePrefix="0" xfId="0">
      <alignment horizontal="center" vertical="center"/>
    </xf>
    <xf numFmtId="0" fontId="16" fillId="13" borderId="1" applyAlignment="1" pivotButton="0" quotePrefix="0" xfId="0">
      <alignment horizontal="center" vertical="center"/>
    </xf>
    <xf numFmtId="9" fontId="17" fillId="14" borderId="1" applyAlignment="1" pivotButton="0" quotePrefix="0" xfId="0">
      <alignment horizontal="center" vertical="center"/>
    </xf>
    <xf numFmtId="0" fontId="18" fillId="14" borderId="1" applyAlignment="1" pivotButton="0" quotePrefix="0" xfId="0">
      <alignment vertical="center" indent="1"/>
    </xf>
    <xf numFmtId="0" fontId="19" fillId="15" borderId="1" applyAlignment="1" pivotButton="0" quotePrefix="0" xfId="0">
      <alignment horizontal="left" vertical="center" indent="1"/>
    </xf>
    <xf numFmtId="0" fontId="20" fillId="12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vertical="center" wrapText="1"/>
    </xf>
    <xf numFmtId="0" fontId="5" fillId="8" borderId="1" applyAlignment="1" pivotButton="0" quotePrefix="0" xfId="0">
      <alignment vertical="center" wrapText="1"/>
    </xf>
    <xf numFmtId="0" fontId="6" fillId="3" borderId="1" applyAlignment="1" pivotButton="0" quotePrefix="0" xfId="0">
      <alignment vertical="center" indent="1"/>
    </xf>
    <xf numFmtId="0" fontId="5" fillId="5" borderId="1" applyAlignment="1" pivotButton="0" quotePrefix="0" xfId="0">
      <alignment horizontal="center" vertical="center"/>
    </xf>
    <xf numFmtId="0" fontId="6" fillId="16" borderId="1" applyAlignment="1" pivotButton="0" quotePrefix="0" xfId="0">
      <alignment vertical="center" indent="1"/>
    </xf>
    <xf numFmtId="0" fontId="6" fillId="17" borderId="1" applyAlignment="1" pivotButton="0" quotePrefix="0" xfId="0">
      <alignment vertical="center" indent="1"/>
    </xf>
    <xf numFmtId="0" fontId="6" fillId="9" borderId="1" applyAlignment="1" pivotButton="0" quotePrefix="0" xfId="0">
      <alignment vertical="center" indent="1"/>
    </xf>
    <xf numFmtId="0" fontId="0" fillId="0" borderId="1" pivotButton="0" quotePrefix="0" xfId="0"/>
  </cellXfs>
  <cellStyles count="1">
    <cellStyle name="Normal" xfId="0" builtinId="0" hidden="0"/>
  </cellStyles>
  <dxfs count="5">
    <dxf>
      <font>
        <color rgb="007F1D1D"/>
      </font>
      <fill>
        <patternFill patternType="solid">
          <fgColor rgb="00FECACA"/>
        </patternFill>
      </fill>
    </dxf>
    <dxf>
      <font>
        <color rgb="0014532D"/>
      </font>
      <fill>
        <patternFill patternType="solid">
          <fgColor rgb="00BBF7D0"/>
        </patternFill>
      </fill>
    </dxf>
    <dxf>
      <font>
        <color rgb="006B7280"/>
      </font>
      <fill>
        <patternFill patternType="solid">
          <fgColor rgb="00E5E7EB"/>
        </patternFill>
      </fill>
    </dxf>
    <dxf>
      <font>
        <color rgb="007C2D12"/>
      </font>
      <fill>
        <patternFill patternType="solid">
          <fgColor rgb="00FED7AA"/>
        </patternFill>
      </fill>
    </dxf>
    <dxf>
      <font>
        <b val="1"/>
        <color rgb="007F1D1D"/>
      </font>
      <fill>
        <patternFill patternType="solid">
          <fgColor rgb="00FCA5A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Tâches par statut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bord'!C25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bord'!$B$26:$B$30</f>
            </numRef>
          </cat>
          <val>
            <numRef>
              <f>'Tableau de bord'!$C$26:$C$30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Tâches par priorité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bord'!F25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bord'!$E$26:$E$28</f>
            </numRef>
          </cat>
          <val>
            <numRef>
              <f>'Tableau de bord'!$F$26:$F$28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Priorité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31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31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55" customWidth="1" min="3" max="3"/>
    <col width="20" customWidth="1" min="4" max="4"/>
  </cols>
  <sheetData>
    <row r="1" ht="15" customHeight="1"/>
    <row r="2" ht="40" customHeight="1">
      <c r="B2" s="1" t="inlineStr">
        <is>
          <t>📋  Modèle de Planification des Tâches</t>
        </is>
      </c>
    </row>
    <row r="3" ht="22" customHeight="1">
      <c r="B3" s="2" t="inlineStr">
        <is>
          <t>Organisez, priorisez et suivez vos tâches sans outil complexe</t>
        </is>
      </c>
    </row>
    <row r="4" ht="10" customHeight="1"/>
    <row r="5" ht="24" customHeight="1">
      <c r="B5" s="3" t="inlineStr">
        <is>
          <t>Mode d'emploi — 5 étapes pour commencer</t>
        </is>
      </c>
    </row>
    <row r="6" ht="28" customHeight="1">
      <c r="B6" s="4" t="inlineStr">
        <is>
          <t>1.</t>
        </is>
      </c>
      <c r="C6" s="5" t="inlineStr">
        <is>
          <t>Allez dans l'onglet 'Planification' — C'est là que vous saisissez et gérez toutes vos tâches.</t>
        </is>
      </c>
    </row>
    <row r="7" ht="28" customHeight="1">
      <c r="B7" s="4" t="inlineStr">
        <is>
          <t>2.</t>
        </is>
      </c>
      <c r="C7" s="5" t="inlineStr">
        <is>
          <t>Remplissez les cellules en bleu clair — Ce sont les champs à saisir : nom de la tâche, dates, priorité, etc.</t>
        </is>
      </c>
    </row>
    <row r="8" ht="28" customHeight="1">
      <c r="B8" s="4" t="inlineStr">
        <is>
          <t>3.</t>
        </is>
      </c>
      <c r="C8" s="5" t="inlineStr">
        <is>
          <t>Utilisez les listes déroulantes (jaune) — Choisissez le statut, la priorité et la catégorie pour éviter les erreurs.</t>
        </is>
      </c>
    </row>
    <row r="9" ht="28" customHeight="1">
      <c r="B9" s="4" t="inlineStr">
        <is>
          <t>4.</t>
        </is>
      </c>
      <c r="C9" s="5" t="inlineStr">
        <is>
          <t>Les cellules grisées sont calculées automatiquement — Ne les modifiez pas : Jours restants, En retard ?, Urgence, Semaine.</t>
        </is>
      </c>
    </row>
    <row r="10" ht="28" customHeight="1">
      <c r="B10" s="4" t="inlineStr">
        <is>
          <t>5.</t>
        </is>
      </c>
      <c r="C10" s="5" t="inlineStr">
        <is>
          <t>Consultez l'onglet 'Tableau de bord' — Il affiche en temps réel vos indicateurs, graphiques et tâches urgentes.</t>
        </is>
      </c>
    </row>
    <row r="11" ht="10" customHeight="1"/>
    <row r="12" ht="24" customHeight="1">
      <c r="B12" s="3" t="inlineStr">
        <is>
          <t>Légende des couleurs</t>
        </is>
      </c>
    </row>
    <row r="13" ht="22" customHeight="1">
      <c r="B13" s="6" t="inlineStr">
        <is>
          <t>Bleu clair</t>
        </is>
      </c>
      <c r="C13" s="7" t="inlineStr">
        <is>
          <t>Cellule à remplir par l'utilisateur</t>
        </is>
      </c>
    </row>
    <row r="14" ht="22" customHeight="1">
      <c r="B14" s="8" t="inlineStr">
        <is>
          <t>Gris clair</t>
        </is>
      </c>
      <c r="C14" s="7" t="inlineStr">
        <is>
          <t>Cellule calculée automatiquement — ne pas modifier</t>
        </is>
      </c>
    </row>
    <row r="15" ht="22" customHeight="1">
      <c r="B15" s="9" t="inlineStr">
        <is>
          <t>Jaune clair</t>
        </is>
      </c>
      <c r="C15" s="7" t="inlineStr">
        <is>
          <t>Liste déroulante — choisir une valeur</t>
        </is>
      </c>
    </row>
    <row r="16" ht="22" customHeight="1">
      <c r="B16" s="10" t="inlineStr">
        <is>
          <t>Rouge clair</t>
        </is>
      </c>
      <c r="C16" s="7" t="inlineStr">
        <is>
          <t>Tâche en retard</t>
        </is>
      </c>
    </row>
    <row r="17" ht="22" customHeight="1">
      <c r="B17" s="11" t="inlineStr">
        <is>
          <t>Orange clair</t>
        </is>
      </c>
      <c r="C17" s="7" t="inlineStr">
        <is>
          <t>Tâche urgente (échéance dans ≤ 2 jours)</t>
        </is>
      </c>
    </row>
    <row r="18" ht="22" customHeight="1">
      <c r="B18" s="12" t="inlineStr">
        <is>
          <t>Vert clair</t>
        </is>
      </c>
      <c r="C18" s="7" t="inlineStr">
        <is>
          <t>Tâche terminée</t>
        </is>
      </c>
    </row>
    <row r="19" ht="22" customHeight="1">
      <c r="B19" s="13" t="inlineStr">
        <is>
          <t>Gris moyen</t>
        </is>
      </c>
      <c r="C19" s="7" t="inlineStr">
        <is>
          <t>Tâche annulée</t>
        </is>
      </c>
    </row>
    <row r="20" ht="10" customHeight="1"/>
    <row r="21" ht="22" customHeight="1">
      <c r="B21" s="14" t="inlineStr">
        <is>
          <t>💡  Ce fichier fonctionne sans macro ni plugin. Enregistrez-le en .xlsx pour conserver les formules.</t>
        </is>
      </c>
    </row>
  </sheetData>
  <mergeCells count="17">
    <mergeCell ref="B2:D2"/>
    <mergeCell ref="B3:D3"/>
    <mergeCell ref="B5:D5"/>
    <mergeCell ref="C6:D6"/>
    <mergeCell ref="C7:D7"/>
    <mergeCell ref="C8:D8"/>
    <mergeCell ref="C9:D9"/>
    <mergeCell ref="C10:D10"/>
    <mergeCell ref="B12:D12"/>
    <mergeCell ref="C13:D13"/>
    <mergeCell ref="C14:D14"/>
    <mergeCell ref="C15:D15"/>
    <mergeCell ref="C16:D16"/>
    <mergeCell ref="C17:D17"/>
    <mergeCell ref="C18:D18"/>
    <mergeCell ref="C19:D19"/>
    <mergeCell ref="B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3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35" customWidth="1" min="3" max="3"/>
    <col width="22" customWidth="1" min="4" max="4"/>
    <col width="16" customWidth="1" min="5" max="5"/>
    <col width="12" customWidth="1" min="6" max="6"/>
    <col width="13" customWidth="1" min="7" max="7"/>
    <col width="14" customWidth="1" min="8" max="8"/>
    <col width="14" customWidth="1" min="9" max="9"/>
    <col width="13" customWidth="1" min="10" max="10"/>
    <col width="13" customWidth="1" min="11" max="11"/>
    <col width="14" customWidth="1" min="12" max="12"/>
    <col width="14" customWidth="1" min="13" max="13"/>
    <col width="14" customWidth="1" min="14" max="14"/>
    <col width="14" customWidth="1" min="15" max="15"/>
    <col width="18" customWidth="1" min="16" max="16"/>
    <col width="30" customWidth="1" min="17" max="17"/>
    <col width="12" customWidth="1" min="18" max="18"/>
    <col width="14" customWidth="1" min="19" max="19"/>
    <col width="10" customWidth="1" min="20" max="20"/>
  </cols>
  <sheetData>
    <row r="1" ht="36" customHeight="1">
      <c r="A1" s="15" t="inlineStr">
        <is>
          <t>ID</t>
        </is>
      </c>
      <c r="B1" s="15" t="inlineStr">
        <is>
          <t>Tâche</t>
        </is>
      </c>
      <c r="C1" s="15" t="inlineStr">
        <is>
          <t>Description</t>
        </is>
      </c>
      <c r="D1" s="15" t="inlineStr">
        <is>
          <t>Projet / Client</t>
        </is>
      </c>
      <c r="E1" s="15" t="inlineStr">
        <is>
          <t>Catégorie</t>
        </is>
      </c>
      <c r="F1" s="15" t="inlineStr">
        <is>
          <t>Priorité</t>
        </is>
      </c>
      <c r="G1" s="15" t="inlineStr">
        <is>
          <t>Statut</t>
        </is>
      </c>
      <c r="H1" s="15" t="inlineStr">
        <is>
          <t>Date création</t>
        </is>
      </c>
      <c r="I1" s="15" t="inlineStr">
        <is>
          <t>Date échéance</t>
        </is>
      </c>
      <c r="J1" s="15" t="inlineStr">
        <is>
          <t>Date début</t>
        </is>
      </c>
      <c r="K1" s="15" t="inlineStr">
        <is>
          <t>Date fin</t>
        </is>
      </c>
      <c r="L1" s="15" t="inlineStr">
        <is>
          <t>Jours restants</t>
        </is>
      </c>
      <c r="M1" s="15" t="inlineStr">
        <is>
          <t>Durée est. (h)</t>
        </is>
      </c>
      <c r="N1" s="15" t="inlineStr">
        <is>
          <t>Durée réal. (h)</t>
        </is>
      </c>
      <c r="O1" s="15" t="inlineStr">
        <is>
          <t>Avancement %</t>
        </is>
      </c>
      <c r="P1" s="15" t="inlineStr">
        <is>
          <t>Responsable</t>
        </is>
      </c>
      <c r="Q1" s="15" t="inlineStr">
        <is>
          <t>Commentaire</t>
        </is>
      </c>
      <c r="R1" s="15" t="inlineStr">
        <is>
          <t>En retard ?</t>
        </is>
      </c>
      <c r="S1" s="15" t="inlineStr">
        <is>
          <t>Urgence</t>
        </is>
      </c>
      <c r="T1" s="15" t="inlineStr">
        <is>
          <t>Semaine</t>
        </is>
      </c>
    </row>
    <row r="2" ht="22" customHeight="1">
      <c r="A2" s="8" t="inlineStr">
        <is>
          <t>T-0001</t>
        </is>
      </c>
      <c r="B2" s="16" t="inlineStr">
        <is>
          <t>Préparer facture client Dupont</t>
        </is>
      </c>
      <c r="C2" s="17" t="inlineStr">
        <is>
          <t>Établir la facture N°2026-032 pour la prestation de mars</t>
        </is>
      </c>
      <c r="D2" s="18" t="inlineStr">
        <is>
          <t>Client Dupont &amp; Associés</t>
        </is>
      </c>
      <c r="E2" s="19" t="inlineStr">
        <is>
          <t>Facturation</t>
        </is>
      </c>
      <c r="F2" s="19" t="inlineStr">
        <is>
          <t>Haute</t>
        </is>
      </c>
      <c r="G2" s="19" t="inlineStr">
        <is>
          <t>Terminé</t>
        </is>
      </c>
      <c r="H2" s="20" t="n">
        <v>46082</v>
      </c>
      <c r="I2" s="20" t="n">
        <v>46088</v>
      </c>
      <c r="J2" s="20" t="n">
        <v>46082</v>
      </c>
      <c r="K2" s="20" t="n">
        <v>46087</v>
      </c>
      <c r="L2" s="21">
        <f>IF(OR(G2="Terminé",G2="Annulé",I2=""),"",I2-TODAY())</f>
        <v/>
      </c>
      <c r="M2" s="22" t="n">
        <v>2</v>
      </c>
      <c r="N2" s="22" t="n">
        <v>1.5</v>
      </c>
      <c r="O2" s="23" t="n">
        <v>1</v>
      </c>
      <c r="P2" s="19" t="inlineStr">
        <is>
          <t>Marie Dupont</t>
        </is>
      </c>
      <c r="Q2" s="17" t="inlineStr">
        <is>
          <t>Facture envoyée par email</t>
        </is>
      </c>
      <c r="R2" s="8">
        <f>IF(AND(I2&lt;&gt;"",G2&lt;&gt;"Terminé",G2&lt;&gt;"Annulé",I2&lt;TODAY()),"Oui","Non")</f>
        <v/>
      </c>
      <c r="S2" s="24">
        <f>IF(OR(G2="Terminé",G2="Annulé",I2=""),"—",IF(OR(R2="Oui",I2-TODAY()&lt;=2),"🔴 Urgent",IF(I2-TODAY()&lt;=7,"🟡 À surveiller","🟢 Normal")))</f>
        <v/>
      </c>
      <c r="T2" s="25">
        <f>IF(I2="","",ISOWEEKNUM(I2))</f>
        <v/>
      </c>
    </row>
    <row r="3" ht="22" customHeight="1">
      <c r="A3" s="8" t="inlineStr">
        <is>
          <t>T-0002</t>
        </is>
      </c>
      <c r="B3" s="16" t="inlineStr">
        <is>
          <t>Finaliser rapport réunion 12/03</t>
        </is>
      </c>
      <c r="C3" s="17" t="inlineStr">
        <is>
          <t>Rédiger le compte-rendu et envoyer aux participants</t>
        </is>
      </c>
      <c r="D3" s="18" t="inlineStr">
        <is>
          <t>Interne</t>
        </is>
      </c>
      <c r="E3" s="19" t="inlineStr">
        <is>
          <t>Réunions</t>
        </is>
      </c>
      <c r="F3" s="19" t="inlineStr">
        <is>
          <t>Haute</t>
        </is>
      </c>
      <c r="G3" s="19" t="inlineStr">
        <is>
          <t>Terminé</t>
        </is>
      </c>
      <c r="H3" s="20" t="n">
        <v>46093</v>
      </c>
      <c r="I3" s="20" t="n">
        <v>46094</v>
      </c>
      <c r="J3" s="20" t="n">
        <v>46093</v>
      </c>
      <c r="K3" s="20" t="n">
        <v>46094</v>
      </c>
      <c r="L3" s="21">
        <f>IF(OR(G3="Terminé",G3="Annulé",I3=""),"",I3-TODAY())</f>
        <v/>
      </c>
      <c r="M3" s="22" t="n">
        <v>1.5</v>
      </c>
      <c r="N3" s="22" t="n">
        <v>2</v>
      </c>
      <c r="O3" s="23" t="n">
        <v>1</v>
      </c>
      <c r="P3" s="19" t="inlineStr">
        <is>
          <t>Pierre Martin</t>
        </is>
      </c>
      <c r="Q3" s="17" t="inlineStr">
        <is>
          <t>Envoyé à toute l'équipe</t>
        </is>
      </c>
      <c r="R3" s="8">
        <f>IF(AND(I3&lt;&gt;"",G3&lt;&gt;"Terminé",G3&lt;&gt;"Annulé",I3&lt;TODAY()),"Oui","Non")</f>
        <v/>
      </c>
      <c r="S3" s="24">
        <f>IF(OR(G3="Terminé",G3="Annulé",I3=""),"—",IF(OR(R3="Oui",I3-TODAY()&lt;=2),"🔴 Urgent",IF(I3-TODAY()&lt;=7,"🟡 À surveiller","🟢 Normal")))</f>
        <v/>
      </c>
      <c r="T3" s="25">
        <f>IF(I3="","",ISOWEEKNUM(I3))</f>
        <v/>
      </c>
    </row>
    <row r="4" ht="22" customHeight="1">
      <c r="A4" s="8" t="inlineStr">
        <is>
          <t>T-0003</t>
        </is>
      </c>
      <c r="B4" s="16" t="inlineStr">
        <is>
          <t>Relancer devis projet site vitrine</t>
        </is>
      </c>
      <c r="C4" s="17" t="inlineStr">
        <is>
          <t>Recontacter le client suite au devis envoyé le 01/03</t>
        </is>
      </c>
      <c r="D4" s="18" t="inlineStr">
        <is>
          <t>Tech Avancée SAS</t>
        </is>
      </c>
      <c r="E4" s="19" t="inlineStr">
        <is>
          <t>Commercial</t>
        </is>
      </c>
      <c r="F4" s="19" t="inlineStr">
        <is>
          <t>Haute</t>
        </is>
      </c>
      <c r="G4" s="19" t="inlineStr">
        <is>
          <t>En cours</t>
        </is>
      </c>
      <c r="H4" s="20" t="n">
        <v>46086</v>
      </c>
      <c r="I4" s="20" t="n">
        <v>46091</v>
      </c>
      <c r="J4" s="20" t="n">
        <v>46086</v>
      </c>
      <c r="K4" s="20" t="n"/>
      <c r="L4" s="21">
        <f>IF(OR(G4="Terminé",G4="Annulé",I4=""),"",I4-TODAY())</f>
        <v/>
      </c>
      <c r="M4" s="22" t="n">
        <v>1</v>
      </c>
      <c r="N4" s="22" t="n">
        <v>0.5</v>
      </c>
      <c r="O4" s="23" t="n">
        <v>0.5</v>
      </c>
      <c r="P4" s="19" t="inlineStr">
        <is>
          <t>Sophie Bernard</t>
        </is>
      </c>
      <c r="Q4" s="17" t="inlineStr">
        <is>
          <t>Attente retour client</t>
        </is>
      </c>
      <c r="R4" s="8">
        <f>IF(AND(I4&lt;&gt;"",G4&lt;&gt;"Terminé",G4&lt;&gt;"Annulé",I4&lt;TODAY()),"Oui","Non")</f>
        <v/>
      </c>
      <c r="S4" s="24">
        <f>IF(OR(G4="Terminé",G4="Annulé",I4=""),"—",IF(OR(R4="Oui",I4-TODAY()&lt;=2),"🔴 Urgent",IF(I4-TODAY()&lt;=7,"🟡 À surveiller","🟢 Normal")))</f>
        <v/>
      </c>
      <c r="T4" s="25">
        <f>IF(I4="","",ISOWEEKNUM(I4))</f>
        <v/>
      </c>
    </row>
    <row r="5" ht="22" customHeight="1">
      <c r="A5" s="8" t="inlineStr">
        <is>
          <t>T-0004</t>
        </is>
      </c>
      <c r="B5" s="16" t="inlineStr">
        <is>
          <t>Rédiger newsletter de mars</t>
        </is>
      </c>
      <c r="C5" s="17" t="inlineStr">
        <is>
          <t>Créer le contenu et le mettre en forme dans l'outil d'emailing</t>
        </is>
      </c>
      <c r="D5" s="18" t="inlineStr">
        <is>
          <t>Marketing interne</t>
        </is>
      </c>
      <c r="E5" s="19" t="inlineStr">
        <is>
          <t>Contenu</t>
        </is>
      </c>
      <c r="F5" s="19" t="inlineStr">
        <is>
          <t>Moyenne</t>
        </is>
      </c>
      <c r="G5" s="19" t="inlineStr">
        <is>
          <t>En cours</t>
        </is>
      </c>
      <c r="H5" s="20" t="n">
        <v>46089</v>
      </c>
      <c r="I5" s="20" t="n">
        <v>46101</v>
      </c>
      <c r="J5" s="20" t="n">
        <v>46091</v>
      </c>
      <c r="K5" s="20" t="n"/>
      <c r="L5" s="21">
        <f>IF(OR(G5="Terminé",G5="Annulé",I5=""),"",I5-TODAY())</f>
        <v/>
      </c>
      <c r="M5" s="22" t="n">
        <v>4</v>
      </c>
      <c r="N5" s="22" t="n">
        <v>2</v>
      </c>
      <c r="O5" s="23" t="n">
        <v>0.5</v>
      </c>
      <c r="P5" s="19" t="inlineStr">
        <is>
          <t>Marie Dupont</t>
        </is>
      </c>
      <c r="Q5" s="17" t="inlineStr">
        <is>
          <t>Thème : nouveautés produits</t>
        </is>
      </c>
      <c r="R5" s="8">
        <f>IF(AND(I5&lt;&gt;"",G5&lt;&gt;"Terminé",G5&lt;&gt;"Annulé",I5&lt;TODAY()),"Oui","Non")</f>
        <v/>
      </c>
      <c r="S5" s="24">
        <f>IF(OR(G5="Terminé",G5="Annulé",I5=""),"—",IF(OR(R5="Oui",I5-TODAY()&lt;=2),"🔴 Urgent",IF(I5-TODAY()&lt;=7,"🟡 À surveiller","🟢 Normal")))</f>
        <v/>
      </c>
      <c r="T5" s="25">
        <f>IF(I5="","",ISOWEEKNUM(I5))</f>
        <v/>
      </c>
    </row>
    <row r="6" ht="22" customHeight="1">
      <c r="A6" s="8" t="inlineStr">
        <is>
          <t>T-0005</t>
        </is>
      </c>
      <c r="B6" s="16" t="inlineStr">
        <is>
          <t>Mettre à jour suivi des dépenses</t>
        </is>
      </c>
      <c r="C6" s="17" t="inlineStr">
        <is>
          <t>Intégrer toutes les dépenses de février et mars dans le tableau</t>
        </is>
      </c>
      <c r="D6" s="18" t="inlineStr">
        <is>
          <t>Finance interne</t>
        </is>
      </c>
      <c r="E6" s="19" t="inlineStr">
        <is>
          <t>Finance</t>
        </is>
      </c>
      <c r="F6" s="19" t="inlineStr">
        <is>
          <t>Moyenne</t>
        </is>
      </c>
      <c r="G6" s="19" t="inlineStr">
        <is>
          <t>En cours</t>
        </is>
      </c>
      <c r="H6" s="20" t="n">
        <v>46083</v>
      </c>
      <c r="I6" s="20" t="n">
        <v>46097</v>
      </c>
      <c r="J6" s="20" t="n">
        <v>46095</v>
      </c>
      <c r="K6" s="20" t="n"/>
      <c r="L6" s="21">
        <f>IF(OR(G6="Terminé",G6="Annulé",I6=""),"",I6-TODAY())</f>
        <v/>
      </c>
      <c r="M6" s="22" t="n">
        <v>2</v>
      </c>
      <c r="N6" s="22" t="n">
        <v>0.5</v>
      </c>
      <c r="O6" s="23" t="n">
        <v>0.25</v>
      </c>
      <c r="P6" s="19" t="inlineStr">
        <is>
          <t>Julien Moreau</t>
        </is>
      </c>
      <c r="Q6" s="17" t="inlineStr">
        <is>
          <t>Attendre les relevés de compte</t>
        </is>
      </c>
      <c r="R6" s="8">
        <f>IF(AND(I6&lt;&gt;"",G6&lt;&gt;"Terminé",G6&lt;&gt;"Annulé",I6&lt;TODAY()),"Oui","Non")</f>
        <v/>
      </c>
      <c r="S6" s="24">
        <f>IF(OR(G6="Terminé",G6="Annulé",I6=""),"—",IF(OR(R6="Oui",I6-TODAY()&lt;=2),"🔴 Urgent",IF(I6-TODAY()&lt;=7,"🟡 À surveiller","🟢 Normal")))</f>
        <v/>
      </c>
      <c r="T6" s="25">
        <f>IF(I6="","",ISOWEEKNUM(I6))</f>
        <v/>
      </c>
    </row>
    <row r="7" ht="22" customHeight="1">
      <c r="A7" s="8" t="inlineStr">
        <is>
          <t>T-0006</t>
        </is>
      </c>
      <c r="B7" s="16" t="inlineStr">
        <is>
          <t>Planifier publications LinkedIn</t>
        </is>
      </c>
      <c r="C7" s="17" t="inlineStr">
        <is>
          <t>Préparer un calendrier de 4 semaines de posts</t>
        </is>
      </c>
      <c r="D7" s="18" t="inlineStr">
        <is>
          <t>Marketing interne</t>
        </is>
      </c>
      <c r="E7" s="19" t="inlineStr">
        <is>
          <t>Marketing</t>
        </is>
      </c>
      <c r="F7" s="19" t="inlineStr">
        <is>
          <t>Basse</t>
        </is>
      </c>
      <c r="G7" s="19" t="inlineStr">
        <is>
          <t>À faire</t>
        </is>
      </c>
      <c r="H7" s="20" t="n">
        <v>46095</v>
      </c>
      <c r="I7" s="20" t="n">
        <v>46109</v>
      </c>
      <c r="J7" s="20" t="n"/>
      <c r="K7" s="20" t="n"/>
      <c r="L7" s="21">
        <f>IF(OR(G7="Terminé",G7="Annulé",I7=""),"",I7-TODAY())</f>
        <v/>
      </c>
      <c r="M7" s="22" t="n">
        <v>3</v>
      </c>
      <c r="N7" s="22" t="n">
        <v>0</v>
      </c>
      <c r="O7" s="23" t="n">
        <v>0</v>
      </c>
      <c r="P7" s="19" t="inlineStr">
        <is>
          <t>Sophie Bernard</t>
        </is>
      </c>
      <c r="Q7" s="17" t="n"/>
      <c r="R7" s="8">
        <f>IF(AND(I7&lt;&gt;"",G7&lt;&gt;"Terminé",G7&lt;&gt;"Annulé",I7&lt;TODAY()),"Oui","Non")</f>
        <v/>
      </c>
      <c r="S7" s="24">
        <f>IF(OR(G7="Terminé",G7="Annulé",I7=""),"—",IF(OR(R7="Oui",I7-TODAY()&lt;=2),"🔴 Urgent",IF(I7-TODAY()&lt;=7,"🟡 À surveiller","🟢 Normal")))</f>
        <v/>
      </c>
      <c r="T7" s="25">
        <f>IF(I7="","",ISOWEEKNUM(I7))</f>
        <v/>
      </c>
    </row>
    <row r="8" ht="22" customHeight="1">
      <c r="A8" s="8" t="inlineStr">
        <is>
          <t>T-0007</t>
        </is>
      </c>
      <c r="B8" s="16" t="inlineStr">
        <is>
          <t>Envoyer documents à l'assurance</t>
        </is>
      </c>
      <c r="C8" s="17" t="inlineStr">
        <is>
          <t>Transmettre les justificatifs pour le renouvellement du contrat</t>
        </is>
      </c>
      <c r="D8" s="18" t="inlineStr">
        <is>
          <t>Administratif</t>
        </is>
      </c>
      <c r="E8" s="19" t="inlineStr">
        <is>
          <t>Administratif</t>
        </is>
      </c>
      <c r="F8" s="19" t="inlineStr">
        <is>
          <t>Haute</t>
        </is>
      </c>
      <c r="G8" s="19" t="inlineStr">
        <is>
          <t>À faire</t>
        </is>
      </c>
      <c r="H8" s="20" t="n">
        <v>46095</v>
      </c>
      <c r="I8" s="20" t="n">
        <v>46100</v>
      </c>
      <c r="J8" s="20" t="n"/>
      <c r="K8" s="20" t="n"/>
      <c r="L8" s="21">
        <f>IF(OR(G8="Terminé",G8="Annulé",I8=""),"",I8-TODAY())</f>
        <v/>
      </c>
      <c r="M8" s="22" t="n">
        <v>0.5</v>
      </c>
      <c r="N8" s="22" t="n">
        <v>0</v>
      </c>
      <c r="O8" s="23" t="n">
        <v>0</v>
      </c>
      <c r="P8" s="19" t="inlineStr">
        <is>
          <t>Pierre Martin</t>
        </is>
      </c>
      <c r="Q8" s="17" t="inlineStr">
        <is>
          <t>Échéance contractuelle</t>
        </is>
      </c>
      <c r="R8" s="8">
        <f>IF(AND(I8&lt;&gt;"",G8&lt;&gt;"Terminé",G8&lt;&gt;"Annulé",I8&lt;TODAY()),"Oui","Non")</f>
        <v/>
      </c>
      <c r="S8" s="24">
        <f>IF(OR(G8="Terminé",G8="Annulé",I8=""),"—",IF(OR(R8="Oui",I8-TODAY()&lt;=2),"🔴 Urgent",IF(I8-TODAY()&lt;=7,"🟡 À surveiller","🟢 Normal")))</f>
        <v/>
      </c>
      <c r="T8" s="25">
        <f>IF(I8="","",ISOWEEKNUM(I8))</f>
        <v/>
      </c>
    </row>
    <row r="9" ht="22" customHeight="1">
      <c r="A9" s="8" t="inlineStr">
        <is>
          <t>T-0008</t>
        </is>
      </c>
      <c r="B9" s="16" t="inlineStr">
        <is>
          <t>Faire l'inventaire fournitures</t>
        </is>
      </c>
      <c r="C9" s="17" t="inlineStr">
        <is>
          <t>Recenser les stocks et passer commande si nécessaire</t>
        </is>
      </c>
      <c r="D9" s="18" t="inlineStr">
        <is>
          <t>Interne</t>
        </is>
      </c>
      <c r="E9" s="19" t="inlineStr">
        <is>
          <t>Administratif</t>
        </is>
      </c>
      <c r="F9" s="19" t="inlineStr">
        <is>
          <t>Basse</t>
        </is>
      </c>
      <c r="G9" s="19" t="inlineStr">
        <is>
          <t>À faire</t>
        </is>
      </c>
      <c r="H9" s="20" t="n">
        <v>46095</v>
      </c>
      <c r="I9" s="20" t="n">
        <v>46112</v>
      </c>
      <c r="J9" s="20" t="n"/>
      <c r="K9" s="20" t="n"/>
      <c r="L9" s="21">
        <f>IF(OR(G9="Terminé",G9="Annulé",I9=""),"",I9-TODAY())</f>
        <v/>
      </c>
      <c r="M9" s="22" t="n">
        <v>1</v>
      </c>
      <c r="N9" s="22" t="n">
        <v>0</v>
      </c>
      <c r="O9" s="23" t="n">
        <v>0</v>
      </c>
      <c r="P9" s="19" t="inlineStr">
        <is>
          <t>Claire Petit</t>
        </is>
      </c>
      <c r="Q9" s="17" t="n"/>
      <c r="R9" s="8">
        <f>IF(AND(I9&lt;&gt;"",G9&lt;&gt;"Terminé",G9&lt;&gt;"Annulé",I9&lt;TODAY()),"Oui","Non")</f>
        <v/>
      </c>
      <c r="S9" s="24">
        <f>IF(OR(G9="Terminé",G9="Annulé",I9=""),"—",IF(OR(R9="Oui",I9-TODAY()&lt;=2),"🔴 Urgent",IF(I9-TODAY()&lt;=7,"🟡 À surveiller","🟢 Normal")))</f>
        <v/>
      </c>
      <c r="T9" s="25">
        <f>IF(I9="","",ISOWEEKNUM(I9))</f>
        <v/>
      </c>
    </row>
    <row r="10" ht="22" customHeight="1">
      <c r="A10" s="8" t="inlineStr">
        <is>
          <t>T-0009</t>
        </is>
      </c>
      <c r="B10" s="16" t="inlineStr">
        <is>
          <t>Corriger module marketing</t>
        </is>
      </c>
      <c r="C10" s="17" t="inlineStr">
        <is>
          <t>Relire et corriger les devoirs des étudiants du module M4</t>
        </is>
      </c>
      <c r="D10" s="18" t="inlineStr">
        <is>
          <t>Formation</t>
        </is>
      </c>
      <c r="E10" s="19" t="inlineStr">
        <is>
          <t>Études</t>
        </is>
      </c>
      <c r="F10" s="19" t="inlineStr">
        <is>
          <t>Moyenne</t>
        </is>
      </c>
      <c r="G10" s="19" t="inlineStr">
        <is>
          <t>En attente</t>
        </is>
      </c>
      <c r="H10" s="20" t="n">
        <v>46084</v>
      </c>
      <c r="I10" s="20" t="n">
        <v>46090</v>
      </c>
      <c r="J10" s="20" t="n">
        <v>46084</v>
      </c>
      <c r="K10" s="20" t="n"/>
      <c r="L10" s="21">
        <f>IF(OR(G10="Terminé",G10="Annulé",I10=""),"",I10-TODAY())</f>
        <v/>
      </c>
      <c r="M10" s="22" t="n">
        <v>3</v>
      </c>
      <c r="N10" s="22" t="n">
        <v>1</v>
      </c>
      <c r="O10" s="23" t="n">
        <v>0.25</v>
      </c>
      <c r="P10" s="19" t="inlineStr">
        <is>
          <t>Antoine Rousseau</t>
        </is>
      </c>
      <c r="Q10" s="17" t="inlineStr">
        <is>
          <t>En attente réception des copies</t>
        </is>
      </c>
      <c r="R10" s="8">
        <f>IF(AND(I10&lt;&gt;"",G10&lt;&gt;"Terminé",G10&lt;&gt;"Annulé",I10&lt;TODAY()),"Oui","Non")</f>
        <v/>
      </c>
      <c r="S10" s="24">
        <f>IF(OR(G10="Terminé",G10="Annulé",I10=""),"—",IF(OR(R10="Oui",I10-TODAY()&lt;=2),"🔴 Urgent",IF(I10-TODAY()&lt;=7,"🟡 À surveiller","🟢 Normal")))</f>
        <v/>
      </c>
      <c r="T10" s="25">
        <f>IF(I10="","",ISOWEEKNUM(I10))</f>
        <v/>
      </c>
    </row>
    <row r="11" ht="22" customHeight="1">
      <c r="A11" s="8" t="inlineStr">
        <is>
          <t>T-0010</t>
        </is>
      </c>
      <c r="B11" s="16" t="inlineStr">
        <is>
          <t>Réserver RDV médical annuel</t>
        </is>
      </c>
      <c r="C11" s="17" t="inlineStr">
        <is>
          <t>Appeler le cabinet pour planifier la visite de prévention</t>
        </is>
      </c>
      <c r="D11" s="18" t="inlineStr">
        <is>
          <t>Personnel</t>
        </is>
      </c>
      <c r="E11" s="19" t="inlineStr">
        <is>
          <t>Santé</t>
        </is>
      </c>
      <c r="F11" s="19" t="inlineStr">
        <is>
          <t>Basse</t>
        </is>
      </c>
      <c r="G11" s="19" t="inlineStr">
        <is>
          <t>En attente</t>
        </is>
      </c>
      <c r="H11" s="20" t="n">
        <v>46082</v>
      </c>
      <c r="I11" s="20" t="n">
        <v>46089</v>
      </c>
      <c r="J11" s="20" t="n"/>
      <c r="K11" s="20" t="n"/>
      <c r="L11" s="21">
        <f>IF(OR(G11="Terminé",G11="Annulé",I11=""),"",I11-TODAY())</f>
        <v/>
      </c>
      <c r="M11" s="22" t="n">
        <v>0.25</v>
      </c>
      <c r="N11" s="22" t="n">
        <v>0</v>
      </c>
      <c r="O11" s="23" t="n">
        <v>0</v>
      </c>
      <c r="P11" s="19" t="inlineStr">
        <is>
          <t>Marie Dupont</t>
        </is>
      </c>
      <c r="Q11" s="17" t="inlineStr">
        <is>
          <t>À reporter si agenda chargé</t>
        </is>
      </c>
      <c r="R11" s="8">
        <f>IF(AND(I11&lt;&gt;"",G11&lt;&gt;"Terminé",G11&lt;&gt;"Annulé",I11&lt;TODAY()),"Oui","Non")</f>
        <v/>
      </c>
      <c r="S11" s="24">
        <f>IF(OR(G11="Terminé",G11="Annulé",I11=""),"—",IF(OR(R11="Oui",I11-TODAY()&lt;=2),"🔴 Urgent",IF(I11-TODAY()&lt;=7,"🟡 À surveiller","🟢 Normal")))</f>
        <v/>
      </c>
      <c r="T11" s="25">
        <f>IF(I11="","",ISOWEEKNUM(I11))</f>
        <v/>
      </c>
    </row>
    <row r="12" ht="22" customHeight="1">
      <c r="A12" s="24">
        <f>IF(B12&lt;&gt;"","T-"&amp;TEXT(ROW()-1,"0000"),"")</f>
        <v/>
      </c>
      <c r="B12" s="26" t="n"/>
      <c r="C12" s="26" t="n"/>
      <c r="D12" s="26" t="n"/>
      <c r="E12" s="27" t="n"/>
      <c r="F12" s="27" t="n"/>
      <c r="G12" s="27" t="n"/>
      <c r="H12" s="28" t="n"/>
      <c r="I12" s="28" t="n"/>
      <c r="J12" s="26" t="n"/>
      <c r="K12" s="26" t="n"/>
      <c r="L12" s="21">
        <f>IF(OR(G12="Terminé",G12="Annulé",I12=""),"",I12-TODAY())</f>
        <v/>
      </c>
      <c r="M12" s="26" t="n"/>
      <c r="N12" s="26" t="n"/>
      <c r="O12" s="23" t="n"/>
      <c r="P12" s="27" t="n"/>
      <c r="Q12" s="26" t="n"/>
      <c r="R12" s="24">
        <f>IF(AND(I12&lt;&gt;"",G12&lt;&gt;"Terminé",G12&lt;&gt;"Annulé",I12&lt;TODAY()),"Oui","Non")</f>
        <v/>
      </c>
      <c r="S12" s="24">
        <f>IF(OR(G12="Terminé",G12="Annulé",I12=""),"—",IF(OR(R12="Oui",I12-TODAY()&lt;=2),"🔴 Urgent",IF(I12-TODAY()&lt;=7,"🟡 À surveiller","🟢 Normal")))</f>
        <v/>
      </c>
      <c r="T12" s="24">
        <f>IF(I12="","",ISOWEEKNUM(I12))</f>
        <v/>
      </c>
    </row>
    <row r="13" ht="22" customHeight="1">
      <c r="A13" s="24">
        <f>IF(B13&lt;&gt;"","T-"&amp;TEXT(ROW()-1,"0000"),"")</f>
        <v/>
      </c>
      <c r="B13" s="26" t="n"/>
      <c r="C13" s="26" t="n"/>
      <c r="D13" s="26" t="n"/>
      <c r="E13" s="27" t="n"/>
      <c r="F13" s="27" t="n"/>
      <c r="G13" s="27" t="n"/>
      <c r="H13" s="28" t="n"/>
      <c r="I13" s="28" t="n"/>
      <c r="J13" s="26" t="n"/>
      <c r="K13" s="26" t="n"/>
      <c r="L13" s="21">
        <f>IF(OR(G13="Terminé",G13="Annulé",I13=""),"",I13-TODAY())</f>
        <v/>
      </c>
      <c r="M13" s="26" t="n"/>
      <c r="N13" s="26" t="n"/>
      <c r="O13" s="23" t="n"/>
      <c r="P13" s="27" t="n"/>
      <c r="Q13" s="26" t="n"/>
      <c r="R13" s="24">
        <f>IF(AND(I13&lt;&gt;"",G13&lt;&gt;"Terminé",G13&lt;&gt;"Annulé",I13&lt;TODAY()),"Oui","Non")</f>
        <v/>
      </c>
      <c r="S13" s="24">
        <f>IF(OR(G13="Terminé",G13="Annulé",I13=""),"—",IF(OR(R13="Oui",I13-TODAY()&lt;=2),"🔴 Urgent",IF(I13-TODAY()&lt;=7,"🟡 À surveiller","🟢 Normal")))</f>
        <v/>
      </c>
      <c r="T13" s="24">
        <f>IF(I13="","",ISOWEEKNUM(I13))</f>
        <v/>
      </c>
    </row>
    <row r="14" ht="22" customHeight="1">
      <c r="A14" s="24">
        <f>IF(B14&lt;&gt;"","T-"&amp;TEXT(ROW()-1,"0000"),"")</f>
        <v/>
      </c>
      <c r="B14" s="26" t="n"/>
      <c r="C14" s="26" t="n"/>
      <c r="D14" s="26" t="n"/>
      <c r="E14" s="27" t="n"/>
      <c r="F14" s="27" t="n"/>
      <c r="G14" s="27" t="n"/>
      <c r="H14" s="28" t="n"/>
      <c r="I14" s="28" t="n"/>
      <c r="J14" s="26" t="n"/>
      <c r="K14" s="26" t="n"/>
      <c r="L14" s="21">
        <f>IF(OR(G14="Terminé",G14="Annulé",I14=""),"",I14-TODAY())</f>
        <v/>
      </c>
      <c r="M14" s="26" t="n"/>
      <c r="N14" s="26" t="n"/>
      <c r="O14" s="23" t="n"/>
      <c r="P14" s="27" t="n"/>
      <c r="Q14" s="26" t="n"/>
      <c r="R14" s="24">
        <f>IF(AND(I14&lt;&gt;"",G14&lt;&gt;"Terminé",G14&lt;&gt;"Annulé",I14&lt;TODAY()),"Oui","Non")</f>
        <v/>
      </c>
      <c r="S14" s="24">
        <f>IF(OR(G14="Terminé",G14="Annulé",I14=""),"—",IF(OR(R14="Oui",I14-TODAY()&lt;=2),"🔴 Urgent",IF(I14-TODAY()&lt;=7,"🟡 À surveiller","🟢 Normal")))</f>
        <v/>
      </c>
      <c r="T14" s="24">
        <f>IF(I14="","",ISOWEEKNUM(I14))</f>
        <v/>
      </c>
    </row>
    <row r="15" ht="22" customHeight="1">
      <c r="A15" s="24">
        <f>IF(B15&lt;&gt;"","T-"&amp;TEXT(ROW()-1,"0000"),"")</f>
        <v/>
      </c>
      <c r="B15" s="26" t="n"/>
      <c r="C15" s="26" t="n"/>
      <c r="D15" s="26" t="n"/>
      <c r="E15" s="27" t="n"/>
      <c r="F15" s="27" t="n"/>
      <c r="G15" s="27" t="n"/>
      <c r="H15" s="28" t="n"/>
      <c r="I15" s="28" t="n"/>
      <c r="J15" s="26" t="n"/>
      <c r="K15" s="26" t="n"/>
      <c r="L15" s="21">
        <f>IF(OR(G15="Terminé",G15="Annulé",I15=""),"",I15-TODAY())</f>
        <v/>
      </c>
      <c r="M15" s="26" t="n"/>
      <c r="N15" s="26" t="n"/>
      <c r="O15" s="23" t="n"/>
      <c r="P15" s="27" t="n"/>
      <c r="Q15" s="26" t="n"/>
      <c r="R15" s="24">
        <f>IF(AND(I15&lt;&gt;"",G15&lt;&gt;"Terminé",G15&lt;&gt;"Annulé",I15&lt;TODAY()),"Oui","Non")</f>
        <v/>
      </c>
      <c r="S15" s="24">
        <f>IF(OR(G15="Terminé",G15="Annulé",I15=""),"—",IF(OR(R15="Oui",I15-TODAY()&lt;=2),"🔴 Urgent",IF(I15-TODAY()&lt;=7,"🟡 À surveiller","🟢 Normal")))</f>
        <v/>
      </c>
      <c r="T15" s="24">
        <f>IF(I15="","",ISOWEEKNUM(I15))</f>
        <v/>
      </c>
    </row>
    <row r="16" ht="22" customHeight="1">
      <c r="A16" s="24">
        <f>IF(B16&lt;&gt;"","T-"&amp;TEXT(ROW()-1,"0000"),"")</f>
        <v/>
      </c>
      <c r="B16" s="26" t="n"/>
      <c r="C16" s="26" t="n"/>
      <c r="D16" s="26" t="n"/>
      <c r="E16" s="27" t="n"/>
      <c r="F16" s="27" t="n"/>
      <c r="G16" s="27" t="n"/>
      <c r="H16" s="28" t="n"/>
      <c r="I16" s="28" t="n"/>
      <c r="J16" s="26" t="n"/>
      <c r="K16" s="26" t="n"/>
      <c r="L16" s="21">
        <f>IF(OR(G16="Terminé",G16="Annulé",I16=""),"",I16-TODAY())</f>
        <v/>
      </c>
      <c r="M16" s="26" t="n"/>
      <c r="N16" s="26" t="n"/>
      <c r="O16" s="23" t="n"/>
      <c r="P16" s="27" t="n"/>
      <c r="Q16" s="26" t="n"/>
      <c r="R16" s="24">
        <f>IF(AND(I16&lt;&gt;"",G16&lt;&gt;"Terminé",G16&lt;&gt;"Annulé",I16&lt;TODAY()),"Oui","Non")</f>
        <v/>
      </c>
      <c r="S16" s="24">
        <f>IF(OR(G16="Terminé",G16="Annulé",I16=""),"—",IF(OR(R16="Oui",I16-TODAY()&lt;=2),"🔴 Urgent",IF(I16-TODAY()&lt;=7,"🟡 À surveiller","🟢 Normal")))</f>
        <v/>
      </c>
      <c r="T16" s="24">
        <f>IF(I16="","",ISOWEEKNUM(I16))</f>
        <v/>
      </c>
    </row>
    <row r="17" ht="22" customHeight="1">
      <c r="A17" s="24">
        <f>IF(B17&lt;&gt;"","T-"&amp;TEXT(ROW()-1,"0000"),"")</f>
        <v/>
      </c>
      <c r="B17" s="26" t="n"/>
      <c r="C17" s="26" t="n"/>
      <c r="D17" s="26" t="n"/>
      <c r="E17" s="27" t="n"/>
      <c r="F17" s="27" t="n"/>
      <c r="G17" s="27" t="n"/>
      <c r="H17" s="28" t="n"/>
      <c r="I17" s="28" t="n"/>
      <c r="J17" s="26" t="n"/>
      <c r="K17" s="26" t="n"/>
      <c r="L17" s="21">
        <f>IF(OR(G17="Terminé",G17="Annulé",I17=""),"",I17-TODAY())</f>
        <v/>
      </c>
      <c r="M17" s="26" t="n"/>
      <c r="N17" s="26" t="n"/>
      <c r="O17" s="23" t="n"/>
      <c r="P17" s="27" t="n"/>
      <c r="Q17" s="26" t="n"/>
      <c r="R17" s="24">
        <f>IF(AND(I17&lt;&gt;"",G17&lt;&gt;"Terminé",G17&lt;&gt;"Annulé",I17&lt;TODAY()),"Oui","Non")</f>
        <v/>
      </c>
      <c r="S17" s="24">
        <f>IF(OR(G17="Terminé",G17="Annulé",I17=""),"—",IF(OR(R17="Oui",I17-TODAY()&lt;=2),"🔴 Urgent",IF(I17-TODAY()&lt;=7,"🟡 À surveiller","🟢 Normal")))</f>
        <v/>
      </c>
      <c r="T17" s="24">
        <f>IF(I17="","",ISOWEEKNUM(I17))</f>
        <v/>
      </c>
    </row>
    <row r="18" ht="22" customHeight="1">
      <c r="A18" s="24">
        <f>IF(B18&lt;&gt;"","T-"&amp;TEXT(ROW()-1,"0000"),"")</f>
        <v/>
      </c>
      <c r="B18" s="26" t="n"/>
      <c r="C18" s="26" t="n"/>
      <c r="D18" s="26" t="n"/>
      <c r="E18" s="27" t="n"/>
      <c r="F18" s="27" t="n"/>
      <c r="G18" s="27" t="n"/>
      <c r="H18" s="28" t="n"/>
      <c r="I18" s="28" t="n"/>
      <c r="J18" s="26" t="n"/>
      <c r="K18" s="26" t="n"/>
      <c r="L18" s="21">
        <f>IF(OR(G18="Terminé",G18="Annulé",I18=""),"",I18-TODAY())</f>
        <v/>
      </c>
      <c r="M18" s="26" t="n"/>
      <c r="N18" s="26" t="n"/>
      <c r="O18" s="23" t="n"/>
      <c r="P18" s="27" t="n"/>
      <c r="Q18" s="26" t="n"/>
      <c r="R18" s="24">
        <f>IF(AND(I18&lt;&gt;"",G18&lt;&gt;"Terminé",G18&lt;&gt;"Annulé",I18&lt;TODAY()),"Oui","Non")</f>
        <v/>
      </c>
      <c r="S18" s="24">
        <f>IF(OR(G18="Terminé",G18="Annulé",I18=""),"—",IF(OR(R18="Oui",I18-TODAY()&lt;=2),"🔴 Urgent",IF(I18-TODAY()&lt;=7,"🟡 À surveiller","🟢 Normal")))</f>
        <v/>
      </c>
      <c r="T18" s="24">
        <f>IF(I18="","",ISOWEEKNUM(I18))</f>
        <v/>
      </c>
    </row>
    <row r="19" ht="22" customHeight="1">
      <c r="A19" s="24">
        <f>IF(B19&lt;&gt;"","T-"&amp;TEXT(ROW()-1,"0000"),"")</f>
        <v/>
      </c>
      <c r="B19" s="26" t="n"/>
      <c r="C19" s="26" t="n"/>
      <c r="D19" s="26" t="n"/>
      <c r="E19" s="27" t="n"/>
      <c r="F19" s="27" t="n"/>
      <c r="G19" s="27" t="n"/>
      <c r="H19" s="28" t="n"/>
      <c r="I19" s="28" t="n"/>
      <c r="J19" s="26" t="n"/>
      <c r="K19" s="26" t="n"/>
      <c r="L19" s="21">
        <f>IF(OR(G19="Terminé",G19="Annulé",I19=""),"",I19-TODAY())</f>
        <v/>
      </c>
      <c r="M19" s="26" t="n"/>
      <c r="N19" s="26" t="n"/>
      <c r="O19" s="23" t="n"/>
      <c r="P19" s="27" t="n"/>
      <c r="Q19" s="26" t="n"/>
      <c r="R19" s="24">
        <f>IF(AND(I19&lt;&gt;"",G19&lt;&gt;"Terminé",G19&lt;&gt;"Annulé",I19&lt;TODAY()),"Oui","Non")</f>
        <v/>
      </c>
      <c r="S19" s="24">
        <f>IF(OR(G19="Terminé",G19="Annulé",I19=""),"—",IF(OR(R19="Oui",I19-TODAY()&lt;=2),"🔴 Urgent",IF(I19-TODAY()&lt;=7,"🟡 À surveiller","🟢 Normal")))</f>
        <v/>
      </c>
      <c r="T19" s="24">
        <f>IF(I19="","",ISOWEEKNUM(I19))</f>
        <v/>
      </c>
    </row>
    <row r="20" ht="22" customHeight="1">
      <c r="A20" s="24">
        <f>IF(B20&lt;&gt;"","T-"&amp;TEXT(ROW()-1,"0000"),"")</f>
        <v/>
      </c>
      <c r="B20" s="26" t="n"/>
      <c r="C20" s="26" t="n"/>
      <c r="D20" s="26" t="n"/>
      <c r="E20" s="27" t="n"/>
      <c r="F20" s="27" t="n"/>
      <c r="G20" s="27" t="n"/>
      <c r="H20" s="28" t="n"/>
      <c r="I20" s="28" t="n"/>
      <c r="J20" s="26" t="n"/>
      <c r="K20" s="26" t="n"/>
      <c r="L20" s="21">
        <f>IF(OR(G20="Terminé",G20="Annulé",I20=""),"",I20-TODAY())</f>
        <v/>
      </c>
      <c r="M20" s="26" t="n"/>
      <c r="N20" s="26" t="n"/>
      <c r="O20" s="23" t="n"/>
      <c r="P20" s="27" t="n"/>
      <c r="Q20" s="26" t="n"/>
      <c r="R20" s="24">
        <f>IF(AND(I20&lt;&gt;"",G20&lt;&gt;"Terminé",G20&lt;&gt;"Annulé",I20&lt;TODAY()),"Oui","Non")</f>
        <v/>
      </c>
      <c r="S20" s="24">
        <f>IF(OR(G20="Terminé",G20="Annulé",I20=""),"—",IF(OR(R20="Oui",I20-TODAY()&lt;=2),"🔴 Urgent",IF(I20-TODAY()&lt;=7,"🟡 À surveiller","🟢 Normal")))</f>
        <v/>
      </c>
      <c r="T20" s="24">
        <f>IF(I20="","",ISOWEEKNUM(I20))</f>
        <v/>
      </c>
    </row>
    <row r="21" ht="22" customHeight="1">
      <c r="A21" s="24">
        <f>IF(B21&lt;&gt;"","T-"&amp;TEXT(ROW()-1,"0000"),"")</f>
        <v/>
      </c>
      <c r="B21" s="26" t="n"/>
      <c r="C21" s="26" t="n"/>
      <c r="D21" s="26" t="n"/>
      <c r="E21" s="27" t="n"/>
      <c r="F21" s="27" t="n"/>
      <c r="G21" s="27" t="n"/>
      <c r="H21" s="28" t="n"/>
      <c r="I21" s="28" t="n"/>
      <c r="J21" s="26" t="n"/>
      <c r="K21" s="26" t="n"/>
      <c r="L21" s="21">
        <f>IF(OR(G21="Terminé",G21="Annulé",I21=""),"",I21-TODAY())</f>
        <v/>
      </c>
      <c r="M21" s="26" t="n"/>
      <c r="N21" s="26" t="n"/>
      <c r="O21" s="23" t="n"/>
      <c r="P21" s="27" t="n"/>
      <c r="Q21" s="26" t="n"/>
      <c r="R21" s="24">
        <f>IF(AND(I21&lt;&gt;"",G21&lt;&gt;"Terminé",G21&lt;&gt;"Annulé",I21&lt;TODAY()),"Oui","Non")</f>
        <v/>
      </c>
      <c r="S21" s="24">
        <f>IF(OR(G21="Terminé",G21="Annulé",I21=""),"—",IF(OR(R21="Oui",I21-TODAY()&lt;=2),"🔴 Urgent",IF(I21-TODAY()&lt;=7,"🟡 À surveiller","🟢 Normal")))</f>
        <v/>
      </c>
      <c r="T21" s="24">
        <f>IF(I21="","",ISOWEEKNUM(I21))</f>
        <v/>
      </c>
    </row>
    <row r="22" ht="22" customHeight="1">
      <c r="A22" s="24">
        <f>IF(B22&lt;&gt;"","T-"&amp;TEXT(ROW()-1,"0000"),"")</f>
        <v/>
      </c>
      <c r="B22" s="26" t="n"/>
      <c r="C22" s="26" t="n"/>
      <c r="D22" s="26" t="n"/>
      <c r="E22" s="27" t="n"/>
      <c r="F22" s="27" t="n"/>
      <c r="G22" s="27" t="n"/>
      <c r="H22" s="28" t="n"/>
      <c r="I22" s="28" t="n"/>
      <c r="J22" s="26" t="n"/>
      <c r="K22" s="26" t="n"/>
      <c r="L22" s="21">
        <f>IF(OR(G22="Terminé",G22="Annulé",I22=""),"",I22-TODAY())</f>
        <v/>
      </c>
      <c r="M22" s="26" t="n"/>
      <c r="N22" s="26" t="n"/>
      <c r="O22" s="23" t="n"/>
      <c r="P22" s="27" t="n"/>
      <c r="Q22" s="26" t="n"/>
      <c r="R22" s="24">
        <f>IF(AND(I22&lt;&gt;"",G22&lt;&gt;"Terminé",G22&lt;&gt;"Annulé",I22&lt;TODAY()),"Oui","Non")</f>
        <v/>
      </c>
      <c r="S22" s="24">
        <f>IF(OR(G22="Terminé",G22="Annulé",I22=""),"—",IF(OR(R22="Oui",I22-TODAY()&lt;=2),"🔴 Urgent",IF(I22-TODAY()&lt;=7,"🟡 À surveiller","🟢 Normal")))</f>
        <v/>
      </c>
      <c r="T22" s="24">
        <f>IF(I22="","",ISOWEEKNUM(I22))</f>
        <v/>
      </c>
    </row>
    <row r="23" ht="22" customHeight="1">
      <c r="A23" s="24">
        <f>IF(B23&lt;&gt;"","T-"&amp;TEXT(ROW()-1,"0000"),"")</f>
        <v/>
      </c>
      <c r="B23" s="26" t="n"/>
      <c r="C23" s="26" t="n"/>
      <c r="D23" s="26" t="n"/>
      <c r="E23" s="27" t="n"/>
      <c r="F23" s="27" t="n"/>
      <c r="G23" s="27" t="n"/>
      <c r="H23" s="28" t="n"/>
      <c r="I23" s="28" t="n"/>
      <c r="J23" s="26" t="n"/>
      <c r="K23" s="26" t="n"/>
      <c r="L23" s="21">
        <f>IF(OR(G23="Terminé",G23="Annulé",I23=""),"",I23-TODAY())</f>
        <v/>
      </c>
      <c r="M23" s="26" t="n"/>
      <c r="N23" s="26" t="n"/>
      <c r="O23" s="23" t="n"/>
      <c r="P23" s="27" t="n"/>
      <c r="Q23" s="26" t="n"/>
      <c r="R23" s="24">
        <f>IF(AND(I23&lt;&gt;"",G23&lt;&gt;"Terminé",G23&lt;&gt;"Annulé",I23&lt;TODAY()),"Oui","Non")</f>
        <v/>
      </c>
      <c r="S23" s="24">
        <f>IF(OR(G23="Terminé",G23="Annulé",I23=""),"—",IF(OR(R23="Oui",I23-TODAY()&lt;=2),"🔴 Urgent",IF(I23-TODAY()&lt;=7,"🟡 À surveiller","🟢 Normal")))</f>
        <v/>
      </c>
      <c r="T23" s="24">
        <f>IF(I23="","",ISOWEEKNUM(I23))</f>
        <v/>
      </c>
    </row>
    <row r="24" ht="22" customHeight="1">
      <c r="A24" s="24">
        <f>IF(B24&lt;&gt;"","T-"&amp;TEXT(ROW()-1,"0000"),"")</f>
        <v/>
      </c>
      <c r="B24" s="26" t="n"/>
      <c r="C24" s="26" t="n"/>
      <c r="D24" s="26" t="n"/>
      <c r="E24" s="27" t="n"/>
      <c r="F24" s="27" t="n"/>
      <c r="G24" s="27" t="n"/>
      <c r="H24" s="28" t="n"/>
      <c r="I24" s="28" t="n"/>
      <c r="J24" s="26" t="n"/>
      <c r="K24" s="26" t="n"/>
      <c r="L24" s="21">
        <f>IF(OR(G24="Terminé",G24="Annulé",I24=""),"",I24-TODAY())</f>
        <v/>
      </c>
      <c r="M24" s="26" t="n"/>
      <c r="N24" s="26" t="n"/>
      <c r="O24" s="23" t="n"/>
      <c r="P24" s="27" t="n"/>
      <c r="Q24" s="26" t="n"/>
      <c r="R24" s="24">
        <f>IF(AND(I24&lt;&gt;"",G24&lt;&gt;"Terminé",G24&lt;&gt;"Annulé",I24&lt;TODAY()),"Oui","Non")</f>
        <v/>
      </c>
      <c r="S24" s="24">
        <f>IF(OR(G24="Terminé",G24="Annulé",I24=""),"—",IF(OR(R24="Oui",I24-TODAY()&lt;=2),"🔴 Urgent",IF(I24-TODAY()&lt;=7,"🟡 À surveiller","🟢 Normal")))</f>
        <v/>
      </c>
      <c r="T24" s="24">
        <f>IF(I24="","",ISOWEEKNUM(I24))</f>
        <v/>
      </c>
    </row>
    <row r="25" ht="22" customHeight="1">
      <c r="A25" s="24">
        <f>IF(B25&lt;&gt;"","T-"&amp;TEXT(ROW()-1,"0000"),"")</f>
        <v/>
      </c>
      <c r="B25" s="26" t="n"/>
      <c r="C25" s="26" t="n"/>
      <c r="D25" s="26" t="n"/>
      <c r="E25" s="27" t="n"/>
      <c r="F25" s="27" t="n"/>
      <c r="G25" s="27" t="n"/>
      <c r="H25" s="28" t="n"/>
      <c r="I25" s="28" t="n"/>
      <c r="J25" s="26" t="n"/>
      <c r="K25" s="26" t="n"/>
      <c r="L25" s="21">
        <f>IF(OR(G25="Terminé",G25="Annulé",I25=""),"",I25-TODAY())</f>
        <v/>
      </c>
      <c r="M25" s="26" t="n"/>
      <c r="N25" s="26" t="n"/>
      <c r="O25" s="23" t="n"/>
      <c r="P25" s="27" t="n"/>
      <c r="Q25" s="26" t="n"/>
      <c r="R25" s="24">
        <f>IF(AND(I25&lt;&gt;"",G25&lt;&gt;"Terminé",G25&lt;&gt;"Annulé",I25&lt;TODAY()),"Oui","Non")</f>
        <v/>
      </c>
      <c r="S25" s="24">
        <f>IF(OR(G25="Terminé",G25="Annulé",I25=""),"—",IF(OR(R25="Oui",I25-TODAY()&lt;=2),"🔴 Urgent",IF(I25-TODAY()&lt;=7,"🟡 À surveiller","🟢 Normal")))</f>
        <v/>
      </c>
      <c r="T25" s="24">
        <f>IF(I25="","",ISOWEEKNUM(I25))</f>
        <v/>
      </c>
    </row>
    <row r="26" ht="22" customHeight="1">
      <c r="A26" s="24">
        <f>IF(B26&lt;&gt;"","T-"&amp;TEXT(ROW()-1,"0000"),"")</f>
        <v/>
      </c>
      <c r="B26" s="26" t="n"/>
      <c r="C26" s="26" t="n"/>
      <c r="D26" s="26" t="n"/>
      <c r="E26" s="27" t="n"/>
      <c r="F26" s="27" t="n"/>
      <c r="G26" s="27" t="n"/>
      <c r="H26" s="28" t="n"/>
      <c r="I26" s="28" t="n"/>
      <c r="J26" s="26" t="n"/>
      <c r="K26" s="26" t="n"/>
      <c r="L26" s="21">
        <f>IF(OR(G26="Terminé",G26="Annulé",I26=""),"",I26-TODAY())</f>
        <v/>
      </c>
      <c r="M26" s="26" t="n"/>
      <c r="N26" s="26" t="n"/>
      <c r="O26" s="23" t="n"/>
      <c r="P26" s="27" t="n"/>
      <c r="Q26" s="26" t="n"/>
      <c r="R26" s="24">
        <f>IF(AND(I26&lt;&gt;"",G26&lt;&gt;"Terminé",G26&lt;&gt;"Annulé",I26&lt;TODAY()),"Oui","Non")</f>
        <v/>
      </c>
      <c r="S26" s="24">
        <f>IF(OR(G26="Terminé",G26="Annulé",I26=""),"—",IF(OR(R26="Oui",I26-TODAY()&lt;=2),"🔴 Urgent",IF(I26-TODAY()&lt;=7,"🟡 À surveiller","🟢 Normal")))</f>
        <v/>
      </c>
      <c r="T26" s="24">
        <f>IF(I26="","",ISOWEEKNUM(I26))</f>
        <v/>
      </c>
    </row>
    <row r="27" ht="22" customHeight="1">
      <c r="A27" s="24">
        <f>IF(B27&lt;&gt;"","T-"&amp;TEXT(ROW()-1,"0000"),"")</f>
        <v/>
      </c>
      <c r="B27" s="26" t="n"/>
      <c r="C27" s="26" t="n"/>
      <c r="D27" s="26" t="n"/>
      <c r="E27" s="27" t="n"/>
      <c r="F27" s="27" t="n"/>
      <c r="G27" s="27" t="n"/>
      <c r="H27" s="28" t="n"/>
      <c r="I27" s="28" t="n"/>
      <c r="J27" s="26" t="n"/>
      <c r="K27" s="26" t="n"/>
      <c r="L27" s="21">
        <f>IF(OR(G27="Terminé",G27="Annulé",I27=""),"",I27-TODAY())</f>
        <v/>
      </c>
      <c r="M27" s="26" t="n"/>
      <c r="N27" s="26" t="n"/>
      <c r="O27" s="23" t="n"/>
      <c r="P27" s="27" t="n"/>
      <c r="Q27" s="26" t="n"/>
      <c r="R27" s="24">
        <f>IF(AND(I27&lt;&gt;"",G27&lt;&gt;"Terminé",G27&lt;&gt;"Annulé",I27&lt;TODAY()),"Oui","Non")</f>
        <v/>
      </c>
      <c r="S27" s="24">
        <f>IF(OR(G27="Terminé",G27="Annulé",I27=""),"—",IF(OR(R27="Oui",I27-TODAY()&lt;=2),"🔴 Urgent",IF(I27-TODAY()&lt;=7,"🟡 À surveiller","🟢 Normal")))</f>
        <v/>
      </c>
      <c r="T27" s="24">
        <f>IF(I27="","",ISOWEEKNUM(I27))</f>
        <v/>
      </c>
    </row>
    <row r="28" ht="22" customHeight="1">
      <c r="A28" s="24">
        <f>IF(B28&lt;&gt;"","T-"&amp;TEXT(ROW()-1,"0000"),"")</f>
        <v/>
      </c>
      <c r="B28" s="26" t="n"/>
      <c r="C28" s="26" t="n"/>
      <c r="D28" s="26" t="n"/>
      <c r="E28" s="27" t="n"/>
      <c r="F28" s="27" t="n"/>
      <c r="G28" s="27" t="n"/>
      <c r="H28" s="28" t="n"/>
      <c r="I28" s="28" t="n"/>
      <c r="J28" s="26" t="n"/>
      <c r="K28" s="26" t="n"/>
      <c r="L28" s="21">
        <f>IF(OR(G28="Terminé",G28="Annulé",I28=""),"",I28-TODAY())</f>
        <v/>
      </c>
      <c r="M28" s="26" t="n"/>
      <c r="N28" s="26" t="n"/>
      <c r="O28" s="23" t="n"/>
      <c r="P28" s="27" t="n"/>
      <c r="Q28" s="26" t="n"/>
      <c r="R28" s="24">
        <f>IF(AND(I28&lt;&gt;"",G28&lt;&gt;"Terminé",G28&lt;&gt;"Annulé",I28&lt;TODAY()),"Oui","Non")</f>
        <v/>
      </c>
      <c r="S28" s="24">
        <f>IF(OR(G28="Terminé",G28="Annulé",I28=""),"—",IF(OR(R28="Oui",I28-TODAY()&lt;=2),"🔴 Urgent",IF(I28-TODAY()&lt;=7,"🟡 À surveiller","🟢 Normal")))</f>
        <v/>
      </c>
      <c r="T28" s="24">
        <f>IF(I28="","",ISOWEEKNUM(I28))</f>
        <v/>
      </c>
    </row>
    <row r="29" ht="22" customHeight="1">
      <c r="A29" s="24">
        <f>IF(B29&lt;&gt;"","T-"&amp;TEXT(ROW()-1,"0000"),"")</f>
        <v/>
      </c>
      <c r="B29" s="26" t="n"/>
      <c r="C29" s="26" t="n"/>
      <c r="D29" s="26" t="n"/>
      <c r="E29" s="27" t="n"/>
      <c r="F29" s="27" t="n"/>
      <c r="G29" s="27" t="n"/>
      <c r="H29" s="28" t="n"/>
      <c r="I29" s="28" t="n"/>
      <c r="J29" s="26" t="n"/>
      <c r="K29" s="26" t="n"/>
      <c r="L29" s="21">
        <f>IF(OR(G29="Terminé",G29="Annulé",I29=""),"",I29-TODAY())</f>
        <v/>
      </c>
      <c r="M29" s="26" t="n"/>
      <c r="N29" s="26" t="n"/>
      <c r="O29" s="23" t="n"/>
      <c r="P29" s="27" t="n"/>
      <c r="Q29" s="26" t="n"/>
      <c r="R29" s="24">
        <f>IF(AND(I29&lt;&gt;"",G29&lt;&gt;"Terminé",G29&lt;&gt;"Annulé",I29&lt;TODAY()),"Oui","Non")</f>
        <v/>
      </c>
      <c r="S29" s="24">
        <f>IF(OR(G29="Terminé",G29="Annulé",I29=""),"—",IF(OR(R29="Oui",I29-TODAY()&lt;=2),"🔴 Urgent",IF(I29-TODAY()&lt;=7,"🟡 À surveiller","🟢 Normal")))</f>
        <v/>
      </c>
      <c r="T29" s="24">
        <f>IF(I29="","",ISOWEEKNUM(I29))</f>
        <v/>
      </c>
    </row>
    <row r="30" ht="22" customHeight="1">
      <c r="A30" s="24">
        <f>IF(B30&lt;&gt;"","T-"&amp;TEXT(ROW()-1,"0000"),"")</f>
        <v/>
      </c>
      <c r="B30" s="26" t="n"/>
      <c r="C30" s="26" t="n"/>
      <c r="D30" s="26" t="n"/>
      <c r="E30" s="27" t="n"/>
      <c r="F30" s="27" t="n"/>
      <c r="G30" s="27" t="n"/>
      <c r="H30" s="28" t="n"/>
      <c r="I30" s="28" t="n"/>
      <c r="J30" s="26" t="n"/>
      <c r="K30" s="26" t="n"/>
      <c r="L30" s="21">
        <f>IF(OR(G30="Terminé",G30="Annulé",I30=""),"",I30-TODAY())</f>
        <v/>
      </c>
      <c r="M30" s="26" t="n"/>
      <c r="N30" s="26" t="n"/>
      <c r="O30" s="23" t="n"/>
      <c r="P30" s="27" t="n"/>
      <c r="Q30" s="26" t="n"/>
      <c r="R30" s="24">
        <f>IF(AND(I30&lt;&gt;"",G30&lt;&gt;"Terminé",G30&lt;&gt;"Annulé",I30&lt;TODAY()),"Oui","Non")</f>
        <v/>
      </c>
      <c r="S30" s="24">
        <f>IF(OR(G30="Terminé",G30="Annulé",I30=""),"—",IF(OR(R30="Oui",I30-TODAY()&lt;=2),"🔴 Urgent",IF(I30-TODAY()&lt;=7,"🟡 À surveiller","🟢 Normal")))</f>
        <v/>
      </c>
      <c r="T30" s="24">
        <f>IF(I30="","",ISOWEEKNUM(I30))</f>
        <v/>
      </c>
    </row>
  </sheetData>
  <autoFilter ref="A1:T31"/>
  <conditionalFormatting sqref="A2:T31">
    <cfRule type="expression" priority="1" dxfId="0">
      <formula>=$R2="Oui"</formula>
    </cfRule>
    <cfRule type="expression" priority="2" dxfId="1">
      <formula>=$G2="Terminé"</formula>
    </cfRule>
    <cfRule type="expression" priority="3" dxfId="2">
      <formula>=$G2="Annulé"</formula>
    </cfRule>
    <cfRule type="expression" priority="4" dxfId="3">
      <formula>=AND($I2&lt;&gt;"",$G2&lt;&gt;"Terminé",$G2&lt;&gt;"Annulé",$R2&lt;&gt;"Oui",$I2-TODAY()&lt;=2,$I2-TODAY()&gt;=0)</formula>
    </cfRule>
  </conditionalFormatting>
  <conditionalFormatting sqref="F2:F31">
    <cfRule type="expression" priority="5" dxfId="4">
      <formula>=$F2="Haute"</formula>
    </cfRule>
  </conditionalFormatting>
  <dataValidations count="4">
    <dataValidation sqref="G2:G60" showErrorMessage="1" showDropDown="0" showInputMessage="1" allowBlank="1" errorTitle="Erreur de saisie" error="Valeur non valide. Choisissez dans la liste." promptTitle="Statut" prompt="Choisissez un statut" type="list">
      <formula1>Listes!$A$1:$A$5</formula1>
    </dataValidation>
    <dataValidation sqref="F2:F60" showErrorMessage="1" showDropDown="0" showInputMessage="1" allowBlank="1" type="list">
      <formula1>Listes!$B$1:$B$3</formula1>
    </dataValidation>
    <dataValidation sqref="E2:E60" showErrorMessage="1" showDropDown="0" showInputMessage="1" allowBlank="1" type="list">
      <formula1>Listes!$C$1:$C$14</formula1>
    </dataValidation>
    <dataValidation sqref="P2:P60" showErrorMessage="1" showDropDown="0" showInputMessage="1" allowBlank="1" type="list">
      <formula1>Listes!$D$1:$D$6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15" customHeight="1"/>
    <row r="2" ht="36" customHeight="1">
      <c r="B2" s="29" t="inlineStr">
        <is>
          <t>📊  Tableau de Bord — Planification des Tâches</t>
        </is>
      </c>
    </row>
    <row r="3" ht="18" customHeight="1">
      <c r="B3" s="30" t="inlineStr">
        <is>
          <t>Mis à jour automatiquement depuis l'onglet Planification</t>
        </is>
      </c>
    </row>
    <row r="4" ht="8" customHeight="1"/>
    <row r="5" ht="50" customHeight="1">
      <c r="B5" s="31">
        <f>COUNTA(Planification!B2:B31)</f>
        <v/>
      </c>
      <c r="C5" s="32">
        <f>COUNTIF(Planification!G2:G31,"À faire")</f>
        <v/>
      </c>
      <c r="D5" s="33">
        <f>COUNTIF(Planification!G2:G31,"En cours")</f>
        <v/>
      </c>
    </row>
    <row r="6" ht="22" customHeight="1">
      <c r="B6" s="34" t="inlineStr">
        <is>
          <t>Total tâches</t>
        </is>
      </c>
      <c r="C6" s="34" t="inlineStr">
        <is>
          <t>À faire</t>
        </is>
      </c>
      <c r="D6" s="34" t="inlineStr">
        <is>
          <t>En cours</t>
        </is>
      </c>
    </row>
    <row r="8" ht="50" customHeight="1">
      <c r="B8" s="35">
        <f>COUNTIF(Planification!G2:G31,"Terminé")</f>
        <v/>
      </c>
      <c r="C8" s="36">
        <f>COUNTIF(Planification!R2:R31,"Oui")</f>
        <v/>
      </c>
      <c r="D8" s="37">
        <f>COUNTIF(Planification!S2:S31,"🔴 Urgent")</f>
        <v/>
      </c>
    </row>
    <row r="9" ht="22" customHeight="1">
      <c r="B9" s="34" t="inlineStr">
        <is>
          <t>Terminées</t>
        </is>
      </c>
      <c r="C9" s="34" t="inlineStr">
        <is>
          <t>En retard</t>
        </is>
      </c>
      <c r="D9" s="34" t="inlineStr">
        <is>
          <t>Urgentes</t>
        </is>
      </c>
    </row>
    <row r="11" ht="8" customHeight="1"/>
    <row r="12" ht="26" customHeight="1">
      <c r="B12" s="3" t="inlineStr">
        <is>
          <t>Taux d'achèvement</t>
        </is>
      </c>
    </row>
    <row r="13" ht="40" customHeight="1">
      <c r="B13" s="38">
        <f>IF(COUNTA(Planification!B2:B31)=0,0,COUNTIF(Planification!G2:G31,"Terminé")/COUNTA(Planification!B2:B31))</f>
        <v/>
      </c>
      <c r="D13" s="39" t="inlineStr">
        <is>
          <t>des tâches terminées</t>
        </is>
      </c>
    </row>
    <row r="14" ht="8" customHeight="1"/>
    <row r="15" ht="26" customHeight="1">
      <c r="B15" s="40" t="inlineStr">
        <is>
          <t>⚠️  Tâches urgentes et en retard</t>
        </is>
      </c>
    </row>
    <row r="16" ht="26" customHeight="1">
      <c r="B16" s="41" t="inlineStr">
        <is>
          <t>Tâche</t>
        </is>
      </c>
      <c r="C16" s="41" t="inlineStr">
        <is>
          <t>Priorité</t>
        </is>
      </c>
      <c r="D16" s="41" t="inlineStr">
        <is>
          <t>Date échéance</t>
        </is>
      </c>
      <c r="E16" s="41" t="inlineStr">
        <is>
          <t>Jours restants</t>
        </is>
      </c>
      <c r="F16" s="41" t="inlineStr">
        <is>
          <t>Statut</t>
        </is>
      </c>
      <c r="G16" s="41" t="inlineStr">
        <is>
          <t>Urgence</t>
        </is>
      </c>
    </row>
    <row r="17" ht="22" customHeight="1">
      <c r="B17" s="42" t="inlineStr">
        <is>
          <t>Réserver RDV médical annuel</t>
        </is>
      </c>
      <c r="C17" s="42" t="inlineStr">
        <is>
          <t>Basse</t>
        </is>
      </c>
      <c r="D17" s="42" t="inlineStr">
        <is>
          <t>08/03/2026</t>
        </is>
      </c>
      <c r="E17" s="42" t="n">
        <v>-6</v>
      </c>
      <c r="F17" s="42" t="inlineStr">
        <is>
          <t>En attente</t>
        </is>
      </c>
      <c r="G17" s="42" t="inlineStr">
        <is>
          <t>🔴 Urgent</t>
        </is>
      </c>
    </row>
    <row r="18" ht="22" customHeight="1">
      <c r="B18" s="42" t="inlineStr">
        <is>
          <t>Corriger module marketing</t>
        </is>
      </c>
      <c r="C18" s="42" t="inlineStr">
        <is>
          <t>Moyenne</t>
        </is>
      </c>
      <c r="D18" s="42" t="inlineStr">
        <is>
          <t>09/03/2026</t>
        </is>
      </c>
      <c r="E18" s="42" t="n">
        <v>-5</v>
      </c>
      <c r="F18" s="42" t="inlineStr">
        <is>
          <t>En attente</t>
        </is>
      </c>
      <c r="G18" s="42" t="inlineStr">
        <is>
          <t>🔴 Urgent</t>
        </is>
      </c>
    </row>
    <row r="19" ht="22" customHeight="1">
      <c r="B19" s="42" t="inlineStr">
        <is>
          <t>Relancer devis projet site vitrine</t>
        </is>
      </c>
      <c r="C19" s="42" t="inlineStr">
        <is>
          <t>Haute</t>
        </is>
      </c>
      <c r="D19" s="42" t="inlineStr">
        <is>
          <t>10/03/2026</t>
        </is>
      </c>
      <c r="E19" s="42" t="n">
        <v>-4</v>
      </c>
      <c r="F19" s="42" t="inlineStr">
        <is>
          <t>En cours</t>
        </is>
      </c>
      <c r="G19" s="42" t="inlineStr">
        <is>
          <t>🔴 Urgent</t>
        </is>
      </c>
    </row>
    <row r="20" ht="22" customHeight="1">
      <c r="B20" s="43" t="inlineStr">
        <is>
          <t>Mettre à jour suivi des dépenses</t>
        </is>
      </c>
      <c r="C20" s="43" t="inlineStr">
        <is>
          <t>Moyenne</t>
        </is>
      </c>
      <c r="D20" s="43" t="inlineStr">
        <is>
          <t>16/03/2026</t>
        </is>
      </c>
      <c r="E20" s="43" t="n">
        <v>2</v>
      </c>
      <c r="F20" s="43" t="inlineStr">
        <is>
          <t>En cours</t>
        </is>
      </c>
      <c r="G20" s="43" t="inlineStr">
        <is>
          <t>🔴 Urgent</t>
        </is>
      </c>
    </row>
    <row r="21" ht="22" customHeight="1">
      <c r="B21" s="43" t="inlineStr">
        <is>
          <t>Envoyer documents à l'assurance</t>
        </is>
      </c>
      <c r="C21" s="43" t="inlineStr">
        <is>
          <t>Haute</t>
        </is>
      </c>
      <c r="D21" s="43" t="inlineStr">
        <is>
          <t>19/03/2026</t>
        </is>
      </c>
      <c r="E21" s="43" t="n">
        <v>5</v>
      </c>
      <c r="F21" s="43" t="inlineStr">
        <is>
          <t>À faire</t>
        </is>
      </c>
      <c r="G21" s="43" t="inlineStr">
        <is>
          <t>🟡 À surveiller</t>
        </is>
      </c>
    </row>
    <row r="22" ht="22" customHeight="1">
      <c r="B22" s="43" t="inlineStr">
        <is>
          <t>Rédiger newsletter de mars</t>
        </is>
      </c>
      <c r="C22" s="43" t="inlineStr">
        <is>
          <t>Moyenne</t>
        </is>
      </c>
      <c r="D22" s="43" t="inlineStr">
        <is>
          <t>20/03/2026</t>
        </is>
      </c>
      <c r="E22" s="43" t="n">
        <v>6</v>
      </c>
      <c r="F22" s="43" t="inlineStr">
        <is>
          <t>En cours</t>
        </is>
      </c>
      <c r="G22" s="43" t="inlineStr">
        <is>
          <t>🟡 À surveiller</t>
        </is>
      </c>
    </row>
    <row r="23" ht="8" customHeight="1"/>
    <row r="24" ht="26" customHeight="1">
      <c r="B24" s="3" t="inlineStr">
        <is>
          <t>Répartition des tâches</t>
        </is>
      </c>
    </row>
    <row r="25" ht="24" customHeight="1">
      <c r="B25" s="41" t="inlineStr">
        <is>
          <t>Statut</t>
        </is>
      </c>
      <c r="C25" s="41" t="inlineStr">
        <is>
          <t>Nombre de tâches</t>
        </is>
      </c>
      <c r="E25" s="41" t="inlineStr">
        <is>
          <t>Priorité</t>
        </is>
      </c>
      <c r="F25" s="41" t="inlineStr">
        <is>
          <t>Nombre de tâches</t>
        </is>
      </c>
    </row>
    <row r="26" ht="22" customHeight="1">
      <c r="B26" s="44" t="inlineStr">
        <is>
          <t>À faire</t>
        </is>
      </c>
      <c r="C26" s="45">
        <f>COUNTIF(Planification!G2:G31,"À faire")</f>
        <v/>
      </c>
      <c r="E26" s="46" t="inlineStr">
        <is>
          <t>Haute</t>
        </is>
      </c>
      <c r="F26" s="45">
        <f>COUNTIF(Planification!F2:F31,"Haute")</f>
        <v/>
      </c>
    </row>
    <row r="27" ht="22" customHeight="1">
      <c r="B27" s="44" t="inlineStr">
        <is>
          <t>En cours</t>
        </is>
      </c>
      <c r="C27" s="45">
        <f>COUNTIF(Planification!G2:G31,"En cours")</f>
        <v/>
      </c>
      <c r="E27" s="47" t="inlineStr">
        <is>
          <t>Moyenne</t>
        </is>
      </c>
      <c r="F27" s="45">
        <f>COUNTIF(Planification!F2:F31,"Moyenne")</f>
        <v/>
      </c>
    </row>
    <row r="28" ht="22" customHeight="1">
      <c r="B28" s="44" t="inlineStr">
        <is>
          <t>En attente</t>
        </is>
      </c>
      <c r="C28" s="45">
        <f>COUNTIF(Planification!G2:G31,"En attente")</f>
        <v/>
      </c>
      <c r="E28" s="48" t="inlineStr">
        <is>
          <t>Basse</t>
        </is>
      </c>
      <c r="F28" s="45">
        <f>COUNTIF(Planification!F2:F31,"Basse")</f>
        <v/>
      </c>
    </row>
    <row r="29" ht="22" customHeight="1">
      <c r="B29" s="44" t="inlineStr">
        <is>
          <t>Terminé</t>
        </is>
      </c>
      <c r="C29" s="45">
        <f>COUNTIF(Planification!G2:G31,"Terminé")</f>
        <v/>
      </c>
    </row>
    <row r="30" ht="22" customHeight="1">
      <c r="B30" s="44" t="inlineStr">
        <is>
          <t>Annulé</t>
        </is>
      </c>
      <c r="C30" s="45">
        <f>COUNTIF(Planification!G2:G31,"Annulé")</f>
        <v/>
      </c>
    </row>
    <row r="31" ht="8" customHeight="1"/>
  </sheetData>
  <mergeCells count="7">
    <mergeCell ref="B2:G2"/>
    <mergeCell ref="B3:G3"/>
    <mergeCell ref="B12:D12"/>
    <mergeCell ref="B13:C13"/>
    <mergeCell ref="D13"/>
    <mergeCell ref="B15:G15"/>
    <mergeCell ref="B24:G2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8" customWidth="1" min="3" max="3"/>
    <col width="22" customWidth="1" min="4" max="4"/>
  </cols>
  <sheetData>
    <row r="1">
      <c r="A1" s="15" t="inlineStr">
        <is>
          <t>Statuts</t>
        </is>
      </c>
      <c r="B1" s="15" t="inlineStr">
        <is>
          <t>Priorités</t>
        </is>
      </c>
      <c r="C1" s="15" t="inlineStr">
        <is>
          <t>Catégories</t>
        </is>
      </c>
      <c r="D1" s="15" t="inlineStr">
        <is>
          <t>Responsables</t>
        </is>
      </c>
    </row>
    <row r="2">
      <c r="A2" s="49" t="inlineStr">
        <is>
          <t>À faire</t>
        </is>
      </c>
      <c r="B2" s="49" t="inlineStr">
        <is>
          <t>Haute</t>
        </is>
      </c>
      <c r="C2" s="49" t="inlineStr">
        <is>
          <t>Administratif</t>
        </is>
      </c>
      <c r="D2" s="49" t="inlineStr">
        <is>
          <t>Marie Dupont</t>
        </is>
      </c>
    </row>
    <row r="3">
      <c r="A3" s="49" t="inlineStr">
        <is>
          <t>En cours</t>
        </is>
      </c>
      <c r="B3" s="49" t="inlineStr">
        <is>
          <t>Moyenne</t>
        </is>
      </c>
      <c r="C3" s="49" t="inlineStr">
        <is>
          <t>Clients</t>
        </is>
      </c>
      <c r="D3" s="49" t="inlineStr">
        <is>
          <t>Pierre Martin</t>
        </is>
      </c>
    </row>
    <row r="4">
      <c r="A4" s="49" t="inlineStr">
        <is>
          <t>En attente</t>
        </is>
      </c>
      <c r="B4" s="49" t="inlineStr">
        <is>
          <t>Basse</t>
        </is>
      </c>
      <c r="C4" s="49" t="inlineStr">
        <is>
          <t>Commercial</t>
        </is>
      </c>
      <c r="D4" s="49" t="inlineStr">
        <is>
          <t>Sophie Bernard</t>
        </is>
      </c>
    </row>
    <row r="5">
      <c r="A5" s="49" t="inlineStr">
        <is>
          <t>Terminé</t>
        </is>
      </c>
      <c r="C5" s="49" t="inlineStr">
        <is>
          <t>Finance</t>
        </is>
      </c>
      <c r="D5" s="49" t="inlineStr">
        <is>
          <t>Julien Moreau</t>
        </is>
      </c>
    </row>
    <row r="6">
      <c r="A6" s="49" t="inlineStr">
        <is>
          <t>Annulé</t>
        </is>
      </c>
      <c r="C6" s="49" t="inlineStr">
        <is>
          <t>Facturation</t>
        </is>
      </c>
      <c r="D6" s="49" t="inlineStr">
        <is>
          <t>Claire Petit</t>
        </is>
      </c>
    </row>
    <row r="7">
      <c r="C7" s="49" t="inlineStr">
        <is>
          <t>Marketing</t>
        </is>
      </c>
      <c r="D7" s="49" t="inlineStr">
        <is>
          <t>Antoine Rousseau</t>
        </is>
      </c>
    </row>
    <row r="8">
      <c r="C8" s="49" t="inlineStr">
        <is>
          <t>Contenu</t>
        </is>
      </c>
    </row>
    <row r="9">
      <c r="C9" s="49" t="inlineStr">
        <is>
          <t>Réunions</t>
        </is>
      </c>
    </row>
    <row r="10">
      <c r="C10" s="49" t="inlineStr">
        <is>
          <t>Développement</t>
        </is>
      </c>
    </row>
    <row r="11">
      <c r="C11" s="49" t="inlineStr">
        <is>
          <t>Personnel</t>
        </is>
      </c>
    </row>
    <row r="12">
      <c r="C12" s="49" t="inlineStr">
        <is>
          <t>Études</t>
        </is>
      </c>
    </row>
    <row r="13">
      <c r="C13" s="49" t="inlineStr">
        <is>
          <t>Ménage</t>
        </is>
      </c>
    </row>
    <row r="14">
      <c r="C14" s="49" t="inlineStr">
        <is>
          <t>Santé</t>
        </is>
      </c>
    </row>
    <row r="15">
      <c r="C15" s="49" t="inlineStr">
        <is>
          <t>Urgent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2026-06-01T09:49:40Z</dcterms:created>
  <dcterms:modified xmlns:dcterms="http://purl.org/dc/terms/" xmlns:xsi="http://www.w3.org/2001/XMLSchema-instance" xsi:type="dcterms:W3CDTF">2026-06-01T09:49:40Z</dcterms:modified>
</cp:coreProperties>
</file>