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arcelles" sheetId="2" state="visible" r:id="rId2"/>
    <sheet xmlns:r="http://schemas.openxmlformats.org/officeDocument/2006/relationships" name="Cultures &amp; Récoltes" sheetId="3" state="visible" r:id="rId3"/>
    <sheet xmlns:r="http://schemas.openxmlformats.org/officeDocument/2006/relationships" name="Dépense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yyyy-mm-dd h:mm:ss"/>
    <numFmt numFmtId="166" formatCode="DD/MM/YYYY"/>
    <numFmt numFmtId="167" formatCode="0.0&quot; ha&quot;"/>
    <numFmt numFmtId="168" formatCode="#,##0&quot; €&quot;"/>
    <numFmt numFmtId="169" formatCode="0.0&quot;%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color rgb="001E3A8A"/>
      <sz val="14"/>
    </font>
    <font>
      <b val="1"/>
      <sz val="12"/>
    </font>
    <font>
      <b val="1"/>
      <color rgb="001E3A8A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0" borderId="1" applyAlignment="1" pivotButton="0" quotePrefix="0" xfId="0">
      <alignment horizontal="left"/>
    </xf>
    <xf numFmtId="167" fontId="6" fillId="4" borderId="1" applyAlignment="1" pivotButton="0" quotePrefix="0" xfId="0">
      <alignment horizontal="right"/>
    </xf>
    <xf numFmtId="0" fontId="0" fillId="0" borderId="1" pivotButton="0" quotePrefix="0" xfId="0"/>
    <xf numFmtId="0" fontId="6" fillId="4" borderId="1" applyAlignment="1" pivotButton="0" quotePrefix="0" xfId="0">
      <alignment horizontal="right"/>
    </xf>
    <xf numFmtId="168" fontId="6" fillId="4" borderId="1" applyAlignment="1" pivotButton="0" quotePrefix="0" xfId="0">
      <alignment horizontal="right"/>
    </xf>
    <xf numFmtId="169" fontId="6" fillId="4" borderId="1" applyAlignment="1" pivotButton="0" quotePrefix="0" xfId="0">
      <alignment horizontal="right"/>
    </xf>
    <xf numFmtId="0" fontId="2" fillId="2" borderId="1" applyAlignment="1" pivotButton="0" quotePrefix="0" xfId="0">
      <alignment horizontal="center"/>
    </xf>
    <xf numFmtId="164" fontId="0" fillId="0" borderId="1" pivotButton="0" quotePrefix="0" xfId="0"/>
    <xf numFmtId="169" fontId="0" fillId="0" borderId="1" pivotButton="0" quotePrefix="0" xfId="0"/>
    <xf numFmtId="168" fontId="0" fillId="0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3" borderId="1" pivotButton="0" quotePrefix="0" xfId="0"/>
    <xf numFmtId="166" fontId="0" fillId="0" borderId="1" pivotButton="0" quotePrefix="0" xfId="0"/>
    <xf numFmtId="0" fontId="3" fillId="0" borderId="0" pivotButton="0" quotePrefix="0" xfId="0"/>
    <xf numFmtId="167" fontId="3" fillId="4" borderId="1" pivotButton="0" quotePrefix="0" xfId="0"/>
    <xf numFmtId="0" fontId="2" fillId="2" borderId="1" applyAlignment="1" pivotButton="0" quotePrefix="0" xfId="0">
      <alignment horizontal="center" vertical="center" wrapText="1"/>
    </xf>
    <xf numFmtId="166" fontId="0" fillId="3" borderId="1" pivotButton="0" quotePrefix="0" xfId="0"/>
    <xf numFmtId="164" fontId="0" fillId="3" borderId="1" pivotButton="0" quotePrefix="0" xfId="0"/>
    <xf numFmtId="1" fontId="0" fillId="3" borderId="1" pivotButton="0" quotePrefix="0" xfId="0"/>
    <xf numFmtId="0" fontId="3" fillId="0" borderId="0" applyAlignment="1" pivotButton="0" quotePrefix="0" xfId="0">
      <alignment horizontal="right"/>
    </xf>
    <xf numFmtId="168" fontId="3" fillId="4" borderId="1" pivotButton="0" quotePrefix="0" xfId="0"/>
    <xf numFmtId="168" fontId="0" fillId="3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surfaces par culture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Bord'!$A$15:$A$22</f>
            </numRef>
          </cat>
          <val>
            <numRef>
              <f>'Tableau de Bord'!$B$15:$B$22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2" customWidth="1" min="3" max="3"/>
  </cols>
  <sheetData>
    <row r="1">
      <c r="A1" s="1" t="inlineStr">
        <is>
          <t>TABLEAU DE BORD - EXPLOITATION AGRICOLE</t>
        </is>
      </c>
    </row>
    <row r="3">
      <c r="A3" s="2" t="inlineStr">
        <is>
          <t>INDICATEURS CLÉS</t>
        </is>
      </c>
    </row>
    <row r="5">
      <c r="A5" s="3" t="inlineStr">
        <is>
          <t>Surface totale exploitée</t>
        </is>
      </c>
      <c r="B5" s="4">
        <f>Parcelles!C12</f>
        <v/>
      </c>
      <c r="C5" s="5" t="n"/>
    </row>
    <row r="6">
      <c r="A6" s="3" t="inlineStr">
        <is>
          <t>Nombre de parcelles</t>
        </is>
      </c>
      <c r="B6" s="6">
        <f>COUNTA(Parcelles!A4:A11)</f>
        <v/>
      </c>
      <c r="C6" s="5" t="n"/>
    </row>
    <row r="7">
      <c r="A7" s="3" t="inlineStr">
        <is>
          <t>Revenu total prévisionnel</t>
        </is>
      </c>
      <c r="B7" s="7">
        <f>'Cultures &amp; Récoltes'!I12</f>
        <v/>
      </c>
      <c r="C7" s="5" t="n"/>
    </row>
    <row r="8">
      <c r="A8" s="3" t="inlineStr">
        <is>
          <t>Total dépenses</t>
        </is>
      </c>
      <c r="B8" s="7">
        <f>Dépenses!G17</f>
        <v/>
      </c>
      <c r="C8" s="5" t="n"/>
    </row>
    <row r="9">
      <c r="A9" s="3" t="inlineStr">
        <is>
          <t>Résultat prévisionnel</t>
        </is>
      </c>
      <c r="B9" s="7">
        <f>'Cultures &amp; Récoltes'!I12-Dépenses!G17</f>
        <v/>
      </c>
      <c r="C9" s="5" t="n"/>
    </row>
    <row r="10">
      <c r="A10" s="3" t="inlineStr">
        <is>
          <t>Marge brute</t>
        </is>
      </c>
      <c r="B10" s="8">
        <f>IF(C8&lt;&gt;0,C9/C8*100,0)</f>
        <v/>
      </c>
      <c r="C10" s="5" t="n"/>
    </row>
    <row r="13">
      <c r="A13" s="2" t="inlineStr">
        <is>
          <t>RÉPARTITION DES CULTURES</t>
        </is>
      </c>
    </row>
    <row r="14">
      <c r="A14" s="9" t="inlineStr">
        <is>
          <t>Culture</t>
        </is>
      </c>
      <c r="B14" s="9" t="inlineStr">
        <is>
          <t>Surface (ha)</t>
        </is>
      </c>
      <c r="C14" s="9" t="inlineStr">
        <is>
          <t>% Total</t>
        </is>
      </c>
    </row>
    <row r="15">
      <c r="A15" s="5" t="inlineStr">
        <is>
          <t>Blé tendre</t>
        </is>
      </c>
      <c r="B15" s="10">
        <f>'Cultures &amp; Récoltes'!C4</f>
        <v/>
      </c>
      <c r="C15" s="11">
        <f>B16/$B$12*100</f>
        <v/>
      </c>
    </row>
    <row r="16">
      <c r="A16" s="5" t="inlineStr">
        <is>
          <t>Maïs grain</t>
        </is>
      </c>
      <c r="B16" s="10">
        <f>'Cultures &amp; Récoltes'!C5</f>
        <v/>
      </c>
      <c r="C16" s="11">
        <f>B17/$B$12*100</f>
        <v/>
      </c>
    </row>
    <row r="17">
      <c r="A17" s="5" t="inlineStr">
        <is>
          <t>Tournesol</t>
        </is>
      </c>
      <c r="B17" s="10">
        <f>'Cultures &amp; Récoltes'!C6</f>
        <v/>
      </c>
      <c r="C17" s="11">
        <f>B18/$B$12*100</f>
        <v/>
      </c>
    </row>
    <row r="18">
      <c r="A18" s="5" t="inlineStr">
        <is>
          <t>Colza</t>
        </is>
      </c>
      <c r="B18" s="10">
        <f>'Cultures &amp; Récoltes'!C7</f>
        <v/>
      </c>
      <c r="C18" s="11">
        <f>B19/$B$12*100</f>
        <v/>
      </c>
    </row>
    <row r="19">
      <c r="A19" s="5" t="inlineStr">
        <is>
          <t>Orge</t>
        </is>
      </c>
      <c r="B19" s="10">
        <f>'Cultures &amp; Récoltes'!C8</f>
        <v/>
      </c>
      <c r="C19" s="11">
        <f>B20/$B$12*100</f>
        <v/>
      </c>
    </row>
    <row r="20">
      <c r="A20" s="5" t="inlineStr">
        <is>
          <t>Pois protéagineux</t>
        </is>
      </c>
      <c r="B20" s="10">
        <f>'Cultures &amp; Récoltes'!C9</f>
        <v/>
      </c>
      <c r="C20" s="11">
        <f>B21/$B$12*100</f>
        <v/>
      </c>
    </row>
    <row r="21">
      <c r="A21" s="5" t="inlineStr">
        <is>
          <t>Betterave sucrière</t>
        </is>
      </c>
      <c r="B21" s="10">
        <f>'Cultures &amp; Récoltes'!C10</f>
        <v/>
      </c>
      <c r="C21" s="11">
        <f>B22/$B$12*100</f>
        <v/>
      </c>
    </row>
    <row r="22">
      <c r="A22" s="5" t="inlineStr">
        <is>
          <t>Vigne</t>
        </is>
      </c>
      <c r="B22" s="10">
        <f>'Cultures &amp; Récoltes'!C11</f>
        <v/>
      </c>
      <c r="C22" s="11">
        <f>B23/$B$12*100</f>
        <v/>
      </c>
    </row>
    <row r="26">
      <c r="A26" s="2" t="inlineStr">
        <is>
          <t>DÉPENSES PAR CATÉGORIE</t>
        </is>
      </c>
    </row>
    <row r="27">
      <c r="A27" s="9" t="inlineStr">
        <is>
          <t>Catégorie</t>
        </is>
      </c>
      <c r="B27" s="9" t="inlineStr">
        <is>
          <t>Montant (€)</t>
        </is>
      </c>
      <c r="C27" s="9" t="inlineStr">
        <is>
          <t>% Total</t>
        </is>
      </c>
    </row>
    <row r="28">
      <c r="A28" s="5" t="inlineStr">
        <is>
          <t>Semences</t>
        </is>
      </c>
      <c r="B28" s="12">
        <f>SUMIF(Dépenses!C:C,"Semences",Dépenses!G:G)</f>
        <v/>
      </c>
      <c r="C28" s="11">
        <f>B28/Dépenses!$G$17*100</f>
        <v/>
      </c>
    </row>
    <row r="29">
      <c r="A29" s="5" t="inlineStr">
        <is>
          <t>Engrais</t>
        </is>
      </c>
      <c r="B29" s="12">
        <f>SUMIF(Dépenses!C:C,"Engrais",Dépenses!G:G)</f>
        <v/>
      </c>
      <c r="C29" s="11">
        <f>B29/Dépenses!$G$17*100</f>
        <v/>
      </c>
    </row>
    <row r="30">
      <c r="A30" s="5" t="inlineStr">
        <is>
          <t>Phytosanitaire</t>
        </is>
      </c>
      <c r="B30" s="12">
        <f>SUMIF(Dépenses!C:C,"Phytosanitaire",Dépenses!G:G)</f>
        <v/>
      </c>
      <c r="C30" s="11">
        <f>B30/Dépenses!$G$17*100</f>
        <v/>
      </c>
    </row>
    <row r="31">
      <c r="A31" s="5" t="inlineStr">
        <is>
          <t>Carburant</t>
        </is>
      </c>
      <c r="B31" s="12">
        <f>SUMIF(Dépenses!C:C,"Carburant",Dépenses!G:G)</f>
        <v/>
      </c>
      <c r="C31" s="11">
        <f>B31/Dépenses!$G$17*100</f>
        <v/>
      </c>
    </row>
    <row r="32">
      <c r="A32" s="5" t="inlineStr">
        <is>
          <t>Autres</t>
        </is>
      </c>
      <c r="B32" s="12">
        <f>Dépenses!G17-SUM(B28:B31)</f>
        <v/>
      </c>
      <c r="C32" s="11">
        <f>B32/Dépenses!$G$17*100</f>
        <v/>
      </c>
    </row>
  </sheetData>
  <mergeCells count="4">
    <mergeCell ref="A1:F1"/>
    <mergeCell ref="A3:B3"/>
    <mergeCell ref="A13:C13"/>
    <mergeCell ref="A26:C2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3" customWidth="1" min="3" max="3"/>
    <col width="15" customWidth="1" min="4" max="4"/>
    <col width="18" customWidth="1" min="5" max="5"/>
    <col width="15" customWidth="1" min="6" max="6"/>
    <col width="18" customWidth="1" min="7" max="7"/>
    <col width="25" customWidth="1" min="8" max="8"/>
  </cols>
  <sheetData>
    <row r="1">
      <c r="A1" s="13" t="inlineStr">
        <is>
          <t>REGISTRE DES PARCELLES</t>
        </is>
      </c>
    </row>
    <row r="3">
      <c r="A3" s="14" t="inlineStr">
        <is>
          <t>N° Parcelle</t>
        </is>
      </c>
      <c r="B3" s="14" t="inlineStr">
        <is>
          <t>Nom</t>
        </is>
      </c>
      <c r="C3" s="14" t="inlineStr">
        <is>
          <t>Surface (ha)</t>
        </is>
      </c>
      <c r="D3" s="14" t="inlineStr">
        <is>
          <t>Type de sol</t>
        </is>
      </c>
      <c r="E3" s="14" t="inlineStr">
        <is>
          <t>Culture actuelle</t>
        </is>
      </c>
      <c r="F3" s="14" t="inlineStr">
        <is>
          <t>Date plantation</t>
        </is>
      </c>
      <c r="G3" s="14" t="inlineStr">
        <is>
          <t>Rendement prévu (T/ha)</t>
        </is>
      </c>
      <c r="H3" s="14" t="inlineStr">
        <is>
          <t>Notes</t>
        </is>
      </c>
    </row>
    <row r="4">
      <c r="A4" s="15" t="inlineStr">
        <is>
          <t>P001</t>
        </is>
      </c>
      <c r="B4" s="15" t="inlineStr">
        <is>
          <t>Champ du Moulin</t>
        </is>
      </c>
      <c r="C4" s="10" t="n">
        <v>12.5</v>
      </c>
      <c r="D4" s="15" t="inlineStr">
        <is>
          <t>Argileux</t>
        </is>
      </c>
      <c r="E4" s="15" t="inlineStr">
        <is>
          <t>Blé tendre</t>
        </is>
      </c>
      <c r="F4" s="16" t="n">
        <v>45214</v>
      </c>
      <c r="G4" s="10" t="n">
        <v>7.2</v>
      </c>
      <c r="H4" s="15" t="inlineStr">
        <is>
          <t>Irrigation goutte à goutte</t>
        </is>
      </c>
    </row>
    <row r="5">
      <c r="A5" s="15" t="inlineStr">
        <is>
          <t>P002</t>
        </is>
      </c>
      <c r="B5" s="15" t="inlineStr">
        <is>
          <t>Prairie des Chênes</t>
        </is>
      </c>
      <c r="C5" s="10" t="n">
        <v>8.300000000000001</v>
      </c>
      <c r="D5" s="15" t="inlineStr">
        <is>
          <t>Limoneux</t>
        </is>
      </c>
      <c r="E5" s="15" t="inlineStr">
        <is>
          <t>Maïs grain</t>
        </is>
      </c>
      <c r="F5" s="16" t="n">
        <v>45402</v>
      </c>
      <c r="G5" s="10" t="n">
        <v>10.5</v>
      </c>
      <c r="H5" s="15" t="inlineStr">
        <is>
          <t>Bon drainage</t>
        </is>
      </c>
    </row>
    <row r="6">
      <c r="A6" s="15" t="inlineStr">
        <is>
          <t>P003</t>
        </is>
      </c>
      <c r="B6" s="15" t="inlineStr">
        <is>
          <t>Coteau Sud</t>
        </is>
      </c>
      <c r="C6" s="10" t="n">
        <v>5.7</v>
      </c>
      <c r="D6" s="15" t="inlineStr">
        <is>
          <t>Calcaire</t>
        </is>
      </c>
      <c r="E6" s="15" t="inlineStr">
        <is>
          <t>Tournesol</t>
        </is>
      </c>
      <c r="F6" s="16" t="n">
        <v>45392</v>
      </c>
      <c r="G6" s="10" t="n">
        <v>2.8</v>
      </c>
      <c r="H6" s="15" t="inlineStr">
        <is>
          <t>Exposition sud idéale</t>
        </is>
      </c>
    </row>
    <row r="7">
      <c r="A7" s="15" t="inlineStr">
        <is>
          <t>P004</t>
        </is>
      </c>
      <c r="B7" s="15" t="inlineStr">
        <is>
          <t>Vallée Basse</t>
        </is>
      </c>
      <c r="C7" s="10" t="n">
        <v>15.2</v>
      </c>
      <c r="D7" s="15" t="inlineStr">
        <is>
          <t>Argileux</t>
        </is>
      </c>
      <c r="E7" s="15" t="inlineStr">
        <is>
          <t>Colza</t>
        </is>
      </c>
      <c r="F7" s="16" t="n">
        <v>45174</v>
      </c>
      <c r="G7" s="10" t="n">
        <v>3.5</v>
      </c>
      <c r="H7" s="15" t="inlineStr">
        <is>
          <t>Attention humidité</t>
        </is>
      </c>
    </row>
    <row r="8">
      <c r="A8" s="15" t="inlineStr">
        <is>
          <t>P005</t>
        </is>
      </c>
      <c r="B8" s="15" t="inlineStr">
        <is>
          <t>Plaine Est</t>
        </is>
      </c>
      <c r="C8" s="10" t="n">
        <v>10</v>
      </c>
      <c r="D8" s="15" t="inlineStr">
        <is>
          <t>Sablo-limoneux</t>
        </is>
      </c>
      <c r="E8" s="15" t="inlineStr">
        <is>
          <t>Orge</t>
        </is>
      </c>
      <c r="F8" s="16" t="n">
        <v>45219</v>
      </c>
      <c r="G8" s="10" t="n">
        <v>6.8</v>
      </c>
      <c r="H8" s="15" t="inlineStr"/>
    </row>
    <row r="9">
      <c r="A9" s="15" t="inlineStr">
        <is>
          <t>P006</t>
        </is>
      </c>
      <c r="B9" s="15" t="inlineStr">
        <is>
          <t>Bois Blanc</t>
        </is>
      </c>
      <c r="C9" s="10" t="n">
        <v>6.5</v>
      </c>
      <c r="D9" s="15" t="inlineStr">
        <is>
          <t>Limoneux</t>
        </is>
      </c>
      <c r="E9" s="15" t="inlineStr">
        <is>
          <t>Pois protéagineux</t>
        </is>
      </c>
      <c r="F9" s="16" t="n">
        <v>45366</v>
      </c>
      <c r="G9" s="10" t="n">
        <v>4.2</v>
      </c>
      <c r="H9" s="15" t="inlineStr">
        <is>
          <t>Rotation azote</t>
        </is>
      </c>
    </row>
    <row r="10">
      <c r="A10" s="15" t="inlineStr">
        <is>
          <t>P007</t>
        </is>
      </c>
      <c r="B10" s="15" t="inlineStr">
        <is>
          <t>Grand Pré</t>
        </is>
      </c>
      <c r="C10" s="10" t="n">
        <v>18</v>
      </c>
      <c r="D10" s="15" t="inlineStr">
        <is>
          <t>Argileux</t>
        </is>
      </c>
      <c r="E10" s="15" t="inlineStr">
        <is>
          <t>Betterave sucrière</t>
        </is>
      </c>
      <c r="F10" s="16" t="n">
        <v>45376</v>
      </c>
      <c r="G10" s="10" t="n">
        <v>85</v>
      </c>
      <c r="H10" s="15" t="inlineStr">
        <is>
          <t>Contrat sucrerie</t>
        </is>
      </c>
    </row>
    <row r="11">
      <c r="A11" s="15" t="inlineStr">
        <is>
          <t>P008</t>
        </is>
      </c>
      <c r="B11" s="15" t="inlineStr">
        <is>
          <t>Côte Verte</t>
        </is>
      </c>
      <c r="C11" s="10" t="n">
        <v>4.2</v>
      </c>
      <c r="D11" s="15" t="inlineStr">
        <is>
          <t>Calcaire</t>
        </is>
      </c>
      <c r="E11" s="15" t="inlineStr">
        <is>
          <t>Vigne Merlot</t>
        </is>
      </c>
      <c r="F11" s="16" t="n">
        <v>43922</v>
      </c>
      <c r="G11" s="10" t="n">
        <v>8.5</v>
      </c>
      <c r="H11" s="15" t="inlineStr">
        <is>
          <t>AOC en cours</t>
        </is>
      </c>
    </row>
    <row r="12">
      <c r="B12" s="17" t="inlineStr">
        <is>
          <t>TOTAL SURFACE :</t>
        </is>
      </c>
      <c r="C12" s="18">
        <f>SUM(C4:C11)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3" customWidth="1" min="4" max="4"/>
    <col width="16" customWidth="1" min="5" max="5"/>
    <col width="16" customWidth="1" min="6" max="6"/>
    <col width="15" customWidth="1" min="7" max="7"/>
    <col width="13" customWidth="1" min="8" max="8"/>
    <col width="14" customWidth="1" min="9" max="9"/>
    <col width="12" customWidth="1" min="10" max="10"/>
  </cols>
  <sheetData>
    <row r="1">
      <c r="A1" s="13" t="inlineStr">
        <is>
          <t>SUIVI DES CULTURES ET RÉCOLTES</t>
        </is>
      </c>
    </row>
    <row r="3">
      <c r="A3" s="19" t="inlineStr">
        <is>
          <t>N° Parcelle</t>
        </is>
      </c>
      <c r="B3" s="19" t="inlineStr">
        <is>
          <t>Culture</t>
        </is>
      </c>
      <c r="C3" s="19" t="inlineStr">
        <is>
          <t>Surface (ha)</t>
        </is>
      </c>
      <c r="D3" s="19" t="inlineStr">
        <is>
          <t>Date semis</t>
        </is>
      </c>
      <c r="E3" s="19" t="inlineStr">
        <is>
          <t>Date récolte prévue</t>
        </is>
      </c>
      <c r="F3" s="19" t="inlineStr">
        <is>
          <t>Rendement prévu (T)</t>
        </is>
      </c>
      <c r="G3" s="19" t="inlineStr">
        <is>
          <t>Récolte réelle (T)</t>
        </is>
      </c>
      <c r="H3" s="19" t="inlineStr">
        <is>
          <t>Prix vente (€/T)</t>
        </is>
      </c>
      <c r="I3" s="19" t="inlineStr">
        <is>
          <t>Revenu (€)</t>
        </is>
      </c>
      <c r="J3" s="19" t="inlineStr">
        <is>
          <t>Statut</t>
        </is>
      </c>
    </row>
    <row r="4">
      <c r="A4" s="15" t="inlineStr">
        <is>
          <t>P001</t>
        </is>
      </c>
      <c r="B4" s="15" t="inlineStr">
        <is>
          <t>Blé tendre</t>
        </is>
      </c>
      <c r="C4" s="10" t="n">
        <v>12.5</v>
      </c>
      <c r="D4" s="20" t="n">
        <v>45214</v>
      </c>
      <c r="E4" s="16" t="n">
        <v>45488</v>
      </c>
      <c r="F4" s="10">
        <f>C4*7.2</f>
        <v/>
      </c>
      <c r="G4" s="21" t="n">
        <v>88.5</v>
      </c>
      <c r="H4" s="22" t="n">
        <v>185</v>
      </c>
      <c r="I4" s="12">
        <f>G4*H4</f>
        <v/>
      </c>
      <c r="J4" s="15" t="inlineStr">
        <is>
          <t>Récolté</t>
        </is>
      </c>
    </row>
    <row r="5">
      <c r="A5" s="15" t="inlineStr">
        <is>
          <t>P002</t>
        </is>
      </c>
      <c r="B5" s="15" t="inlineStr">
        <is>
          <t>Maïs grain</t>
        </is>
      </c>
      <c r="C5" s="10" t="n">
        <v>8.300000000000001</v>
      </c>
      <c r="D5" s="20" t="n">
        <v>45402</v>
      </c>
      <c r="E5" s="16" t="n">
        <v>45585</v>
      </c>
      <c r="F5" s="10">
        <f>C5*10.5</f>
        <v/>
      </c>
      <c r="G5" s="21" t="inlineStr"/>
      <c r="H5" s="22" t="n">
        <v>165</v>
      </c>
      <c r="I5" s="12">
        <f>G5*H5</f>
        <v/>
      </c>
      <c r="J5" s="15" t="inlineStr">
        <is>
          <t>En culture</t>
        </is>
      </c>
    </row>
    <row r="6">
      <c r="A6" s="15" t="inlineStr">
        <is>
          <t>P003</t>
        </is>
      </c>
      <c r="B6" s="15" t="inlineStr">
        <is>
          <t>Tournesol</t>
        </is>
      </c>
      <c r="C6" s="10" t="n">
        <v>5.7</v>
      </c>
      <c r="D6" s="20" t="n">
        <v>45392</v>
      </c>
      <c r="E6" s="16" t="n">
        <v>45545</v>
      </c>
      <c r="F6" s="10">
        <f>C6*2.8</f>
        <v/>
      </c>
      <c r="G6" s="21" t="inlineStr"/>
      <c r="H6" s="22" t="n">
        <v>420</v>
      </c>
      <c r="I6" s="12">
        <f>G6*H6</f>
        <v/>
      </c>
      <c r="J6" s="15" t="inlineStr">
        <is>
          <t>En culture</t>
        </is>
      </c>
    </row>
    <row r="7">
      <c r="A7" s="15" t="inlineStr">
        <is>
          <t>P004</t>
        </is>
      </c>
      <c r="B7" s="15" t="inlineStr">
        <is>
          <t>Colza</t>
        </is>
      </c>
      <c r="C7" s="10" t="n">
        <v>15.2</v>
      </c>
      <c r="D7" s="20" t="n">
        <v>45174</v>
      </c>
      <c r="E7" s="16" t="n">
        <v>45474</v>
      </c>
      <c r="F7" s="10">
        <f>C7*3.5</f>
        <v/>
      </c>
      <c r="G7" s="21" t="n">
        <v>52</v>
      </c>
      <c r="H7" s="22" t="n">
        <v>480</v>
      </c>
      <c r="I7" s="12">
        <f>G7*H7</f>
        <v/>
      </c>
      <c r="J7" s="15" t="inlineStr">
        <is>
          <t>Récolté</t>
        </is>
      </c>
    </row>
    <row r="8">
      <c r="A8" s="15" t="inlineStr">
        <is>
          <t>P005</t>
        </is>
      </c>
      <c r="B8" s="15" t="inlineStr">
        <is>
          <t>Orge</t>
        </is>
      </c>
      <c r="C8" s="10" t="n">
        <v>10</v>
      </c>
      <c r="D8" s="20" t="n">
        <v>45219</v>
      </c>
      <c r="E8" s="16" t="n">
        <v>45478</v>
      </c>
      <c r="F8" s="10">
        <f>C8*6.8</f>
        <v/>
      </c>
      <c r="G8" s="21" t="n">
        <v>65.5</v>
      </c>
      <c r="H8" s="22" t="n">
        <v>175</v>
      </c>
      <c r="I8" s="12">
        <f>G8*H8</f>
        <v/>
      </c>
      <c r="J8" s="15" t="inlineStr">
        <is>
          <t>Récolté</t>
        </is>
      </c>
    </row>
    <row r="9">
      <c r="A9" s="15" t="inlineStr">
        <is>
          <t>P006</t>
        </is>
      </c>
      <c r="B9" s="15" t="inlineStr">
        <is>
          <t>Pois protéagineux</t>
        </is>
      </c>
      <c r="C9" s="10" t="n">
        <v>6.5</v>
      </c>
      <c r="D9" s="20" t="n">
        <v>45366</v>
      </c>
      <c r="E9" s="16" t="n">
        <v>45505</v>
      </c>
      <c r="F9" s="10">
        <f>C9*4.2</f>
        <v/>
      </c>
      <c r="G9" s="21" t="inlineStr"/>
      <c r="H9" s="22" t="n">
        <v>280</v>
      </c>
      <c r="I9" s="12">
        <f>G9*H9</f>
        <v/>
      </c>
      <c r="J9" s="15" t="inlineStr">
        <is>
          <t>En culture</t>
        </is>
      </c>
    </row>
    <row r="10">
      <c r="A10" s="15" t="inlineStr">
        <is>
          <t>P007</t>
        </is>
      </c>
      <c r="B10" s="15" t="inlineStr">
        <is>
          <t>Betterave sucrière</t>
        </is>
      </c>
      <c r="C10" s="10" t="n">
        <v>18</v>
      </c>
      <c r="D10" s="20" t="n">
        <v>45376</v>
      </c>
      <c r="E10" s="16" t="n">
        <v>45580</v>
      </c>
      <c r="F10" s="10">
        <f>C10*85</f>
        <v/>
      </c>
      <c r="G10" s="21" t="inlineStr"/>
      <c r="H10" s="22" t="n">
        <v>32</v>
      </c>
      <c r="I10" s="12">
        <f>G10*H10</f>
        <v/>
      </c>
      <c r="J10" s="15" t="inlineStr">
        <is>
          <t>En culture</t>
        </is>
      </c>
    </row>
    <row r="11">
      <c r="A11" s="15" t="inlineStr">
        <is>
          <t>P008</t>
        </is>
      </c>
      <c r="B11" s="15" t="inlineStr">
        <is>
          <t>Vigne Merlot</t>
        </is>
      </c>
      <c r="C11" s="10" t="n">
        <v>4.2</v>
      </c>
      <c r="D11" s="20" t="n">
        <v>43922</v>
      </c>
      <c r="E11" s="16" t="n">
        <v>45555</v>
      </c>
      <c r="F11" s="10">
        <f>C11*8.5</f>
        <v/>
      </c>
      <c r="G11" s="21" t="inlineStr"/>
      <c r="H11" s="22" t="n">
        <v>850</v>
      </c>
      <c r="I11" s="12">
        <f>G11*H11</f>
        <v/>
      </c>
      <c r="J11" s="15" t="inlineStr">
        <is>
          <t>En culture</t>
        </is>
      </c>
    </row>
    <row r="13">
      <c r="H13" s="23" t="inlineStr">
        <is>
          <t>REVENU TOTAL :</t>
        </is>
      </c>
      <c r="I13" s="24">
        <f>SUM(I4:I11)</f>
        <v/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25" customWidth="1" min="4" max="4"/>
    <col width="28" customWidth="1" min="5" max="5"/>
    <col width="12" customWidth="1" min="6" max="6"/>
    <col width="14" customWidth="1" min="7" max="7"/>
  </cols>
  <sheetData>
    <row r="1">
      <c r="A1" s="13" t="inlineStr">
        <is>
          <t>SUIVI DES DÉPENSES AGRICOLES</t>
        </is>
      </c>
    </row>
    <row r="3">
      <c r="A3" s="14" t="inlineStr">
        <is>
          <t>Date</t>
        </is>
      </c>
      <c r="B3" s="14" t="inlineStr">
        <is>
          <t>N° Parcelle</t>
        </is>
      </c>
      <c r="C3" s="14" t="inlineStr">
        <is>
          <t>Catégorie</t>
        </is>
      </c>
      <c r="D3" s="14" t="inlineStr">
        <is>
          <t>Description</t>
        </is>
      </c>
      <c r="E3" s="14" t="inlineStr">
        <is>
          <t>Fournisseur</t>
        </is>
      </c>
      <c r="F3" s="14" t="inlineStr">
        <is>
          <t>Quantité</t>
        </is>
      </c>
      <c r="G3" s="14" t="inlineStr">
        <is>
          <t>Montant (€)</t>
        </is>
      </c>
    </row>
    <row r="4">
      <c r="A4" s="20" t="n">
        <v>45306</v>
      </c>
      <c r="B4" s="15" t="inlineStr">
        <is>
          <t>P001</t>
        </is>
      </c>
      <c r="C4" s="15" t="inlineStr">
        <is>
          <t>Semences</t>
        </is>
      </c>
      <c r="D4" s="15" t="inlineStr">
        <is>
          <t>Blé tendre certifié</t>
        </is>
      </c>
      <c r="E4" s="15" t="inlineStr">
        <is>
          <t>Coopérative Agricole Centre</t>
        </is>
      </c>
      <c r="F4" s="15" t="inlineStr">
        <is>
          <t>3 T</t>
        </is>
      </c>
      <c r="G4" s="25" t="n">
        <v>2450</v>
      </c>
    </row>
    <row r="5">
      <c r="A5" s="20" t="n">
        <v>45311</v>
      </c>
      <c r="B5" s="15" t="inlineStr">
        <is>
          <t>P004</t>
        </is>
      </c>
      <c r="C5" s="15" t="inlineStr">
        <is>
          <t>Semences</t>
        </is>
      </c>
      <c r="D5" s="15" t="inlineStr">
        <is>
          <t>Colza hybride</t>
        </is>
      </c>
      <c r="E5" s="15" t="inlineStr">
        <is>
          <t>Semences Durand SAS</t>
        </is>
      </c>
      <c r="F5" s="15" t="inlineStr">
        <is>
          <t>75 kg</t>
        </is>
      </c>
      <c r="G5" s="25" t="n">
        <v>1875</v>
      </c>
    </row>
    <row r="6">
      <c r="A6" s="20" t="n">
        <v>45327</v>
      </c>
      <c r="B6" s="15" t="inlineStr">
        <is>
          <t>P001</t>
        </is>
      </c>
      <c r="C6" s="15" t="inlineStr">
        <is>
          <t>Engrais</t>
        </is>
      </c>
      <c r="D6" s="15" t="inlineStr">
        <is>
          <t>Ammonitrate 33.5%</t>
        </is>
      </c>
      <c r="E6" s="15" t="inlineStr">
        <is>
          <t>Engrais Loire</t>
        </is>
      </c>
      <c r="F6" s="15" t="inlineStr">
        <is>
          <t>10 T</t>
        </is>
      </c>
      <c r="G6" s="25" t="n">
        <v>4200</v>
      </c>
    </row>
    <row r="7">
      <c r="A7" s="20" t="n">
        <v>45332</v>
      </c>
      <c r="B7" s="15" t="inlineStr">
        <is>
          <t>P002</t>
        </is>
      </c>
      <c r="C7" s="15" t="inlineStr">
        <is>
          <t>Semences</t>
        </is>
      </c>
      <c r="D7" s="15" t="inlineStr">
        <is>
          <t>Maïs grain précoce</t>
        </is>
      </c>
      <c r="E7" s="15" t="inlineStr">
        <is>
          <t>Coopérative Agricole Centre</t>
        </is>
      </c>
      <c r="F7" s="15" t="inlineStr">
        <is>
          <t>2 doses/ha</t>
        </is>
      </c>
      <c r="G7" s="25" t="n">
        <v>3150</v>
      </c>
    </row>
    <row r="8">
      <c r="A8" s="20" t="n">
        <v>45352</v>
      </c>
      <c r="B8" s="15" t="inlineStr">
        <is>
          <t>Général</t>
        </is>
      </c>
      <c r="C8" s="15" t="inlineStr">
        <is>
          <t>Carburant</t>
        </is>
      </c>
      <c r="D8" s="15" t="inlineStr">
        <is>
          <t>Gazole non routier</t>
        </is>
      </c>
      <c r="E8" s="15" t="inlineStr">
        <is>
          <t>Station Agri Fuel</t>
        </is>
      </c>
      <c r="F8" s="15" t="inlineStr">
        <is>
          <t>2000 L</t>
        </is>
      </c>
      <c r="G8" s="25" t="n">
        <v>2600</v>
      </c>
    </row>
    <row r="9">
      <c r="A9" s="20" t="n">
        <v>45366</v>
      </c>
      <c r="B9" s="15" t="inlineStr">
        <is>
          <t>P003</t>
        </is>
      </c>
      <c r="C9" s="15" t="inlineStr">
        <is>
          <t>Semences</t>
        </is>
      </c>
      <c r="D9" s="15" t="inlineStr">
        <is>
          <t>Tournesol oléique</t>
        </is>
      </c>
      <c r="E9" s="15" t="inlineStr">
        <is>
          <t>Semences du Sud</t>
        </is>
      </c>
      <c r="F9" s="15" t="inlineStr">
        <is>
          <t>35 kg</t>
        </is>
      </c>
      <c r="G9" s="25" t="n">
        <v>980</v>
      </c>
    </row>
    <row r="10">
      <c r="A10" s="20" t="n">
        <v>45371</v>
      </c>
      <c r="B10" s="15" t="inlineStr">
        <is>
          <t>P007</t>
        </is>
      </c>
      <c r="C10" s="15" t="inlineStr">
        <is>
          <t>Phytosanitaire</t>
        </is>
      </c>
      <c r="D10" s="15" t="inlineStr">
        <is>
          <t>Herbicide betterave</t>
        </is>
      </c>
      <c r="E10" s="15" t="inlineStr">
        <is>
          <t>Phyto Pro SARL</t>
        </is>
      </c>
      <c r="F10" s="15" t="inlineStr">
        <is>
          <t>50 L</t>
        </is>
      </c>
      <c r="G10" s="25" t="n">
        <v>2850</v>
      </c>
    </row>
    <row r="11">
      <c r="A11" s="20" t="n">
        <v>45387</v>
      </c>
      <c r="B11" s="15" t="inlineStr">
        <is>
          <t>P002</t>
        </is>
      </c>
      <c r="C11" s="15" t="inlineStr">
        <is>
          <t>Engrais</t>
        </is>
      </c>
      <c r="D11" s="15" t="inlineStr">
        <is>
          <t>Engrais starter maïs</t>
        </is>
      </c>
      <c r="E11" s="15" t="inlineStr">
        <is>
          <t>Engrais Loire</t>
        </is>
      </c>
      <c r="F11" s="15" t="inlineStr">
        <is>
          <t>3 T</t>
        </is>
      </c>
      <c r="G11" s="25" t="n">
        <v>1680</v>
      </c>
    </row>
    <row r="12">
      <c r="A12" s="20" t="n">
        <v>45394</v>
      </c>
      <c r="B12" s="15" t="inlineStr">
        <is>
          <t>Général</t>
        </is>
      </c>
      <c r="C12" s="15" t="inlineStr">
        <is>
          <t>Entretien matériel</t>
        </is>
      </c>
      <c r="D12" s="15" t="inlineStr">
        <is>
          <t>Révision tracteur John Deere</t>
        </is>
      </c>
      <c r="E12" s="15" t="inlineStr">
        <is>
          <t>Garage Mécanique Dubois</t>
        </is>
      </c>
      <c r="F12" s="15" t="inlineStr">
        <is>
          <t>1</t>
        </is>
      </c>
      <c r="G12" s="25" t="n">
        <v>1450</v>
      </c>
    </row>
    <row r="13">
      <c r="A13" s="20" t="n">
        <v>45420</v>
      </c>
      <c r="B13" s="15" t="inlineStr">
        <is>
          <t>P004</t>
        </is>
      </c>
      <c r="C13" s="15" t="inlineStr">
        <is>
          <t>Phytosanitaire</t>
        </is>
      </c>
      <c r="D13" s="15" t="inlineStr">
        <is>
          <t>Fongicide colza</t>
        </is>
      </c>
      <c r="E13" s="15" t="inlineStr">
        <is>
          <t>Phyto Pro SARL</t>
        </is>
      </c>
      <c r="F13" s="15" t="inlineStr">
        <is>
          <t>30 L</t>
        </is>
      </c>
      <c r="G13" s="25" t="n">
        <v>1890</v>
      </c>
    </row>
    <row r="14">
      <c r="A14" s="20" t="n">
        <v>45432</v>
      </c>
      <c r="B14" s="15" t="inlineStr">
        <is>
          <t>P001</t>
        </is>
      </c>
      <c r="C14" s="15" t="inlineStr">
        <is>
          <t>Phytosanitaire</t>
        </is>
      </c>
      <c r="D14" s="15" t="inlineStr">
        <is>
          <t>Traitement blé</t>
        </is>
      </c>
      <c r="E14" s="15" t="inlineStr">
        <is>
          <t>Phyto Pro SARL</t>
        </is>
      </c>
      <c r="F14" s="15" t="inlineStr">
        <is>
          <t>40 L</t>
        </is>
      </c>
      <c r="G14" s="25" t="n">
        <v>2240</v>
      </c>
    </row>
    <row r="15">
      <c r="A15" s="20" t="n">
        <v>45446</v>
      </c>
      <c r="B15" s="15" t="inlineStr">
        <is>
          <t>Général</t>
        </is>
      </c>
      <c r="C15" s="15" t="inlineStr">
        <is>
          <t>Assurance</t>
        </is>
      </c>
      <c r="D15" s="15" t="inlineStr">
        <is>
          <t>Assurance récolte</t>
        </is>
      </c>
      <c r="E15" s="15" t="inlineStr">
        <is>
          <t>Groupama Assurances</t>
        </is>
      </c>
      <c r="F15" s="15" t="inlineStr">
        <is>
          <t>1</t>
        </is>
      </c>
      <c r="G15" s="25" t="n">
        <v>4500</v>
      </c>
    </row>
    <row r="17">
      <c r="F17" s="23" t="inlineStr">
        <is>
          <t>TOTAL DÉPENSES :</t>
        </is>
      </c>
      <c r="G17" s="24">
        <f>SUM(G4:G15)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  <col width="15" customWidth="1" min="3" max="3"/>
    <col width="15" customWidth="1" min="4" max="4"/>
  </cols>
  <sheetData>
    <row r="1">
      <c r="A1" s="13" t="inlineStr">
        <is>
          <t>GUIDE D'UTILISATION - GESTION AGRICOLE</t>
        </is>
      </c>
    </row>
    <row r="2">
      <c r="A2" t="inlineStr"/>
      <c r="B2" t="inlineStr"/>
      <c r="C2" t="inlineStr"/>
      <c r="D2" t="inlineStr"/>
    </row>
    <row r="3">
      <c r="A3" s="26" t="inlineStr">
        <is>
          <t>FEUILLES DU CLASSEUR :</t>
        </is>
      </c>
      <c r="B3" s="26" t="inlineStr"/>
      <c r="C3" s="26" t="inlineStr"/>
      <c r="D3" s="26" t="inlineStr"/>
    </row>
    <row r="4">
      <c r="A4" t="inlineStr"/>
      <c r="B4" t="inlineStr"/>
      <c r="C4" t="inlineStr"/>
      <c r="D4" t="inlineStr"/>
    </row>
    <row r="5">
      <c r="A5" t="inlineStr">
        <is>
          <t>1. TABLEAU DE BORD</t>
        </is>
      </c>
      <c r="B5" t="inlineStr">
        <is>
          <t>Vue d'ensemble de votre exploitation avec indicateurs clés et graphiques</t>
        </is>
      </c>
      <c r="C5" t="inlineStr"/>
      <c r="D5" t="inlineStr"/>
    </row>
    <row r="6">
      <c r="A6" t="inlineStr"/>
      <c r="B6" t="inlineStr"/>
      <c r="C6" t="inlineStr"/>
      <c r="D6" t="inlineStr"/>
    </row>
    <row r="7">
      <c r="A7" t="inlineStr">
        <is>
          <t>2. PARCELLES</t>
        </is>
      </c>
      <c r="B7" t="inlineStr">
        <is>
          <t>Enregistrez vos parcelles : surface, type de sol, culture actuelle</t>
        </is>
      </c>
      <c r="C7" t="inlineStr"/>
      <c r="D7" t="inlineStr"/>
    </row>
    <row r="8">
      <c r="A8" t="inlineStr">
        <is>
          <t xml:space="preserve">   → Les cellules jaunes sont à remplir</t>
        </is>
      </c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>
        <is>
          <t>3. CULTURES &amp; RÉCOLTES</t>
        </is>
      </c>
      <c r="B10" t="inlineStr">
        <is>
          <t>Suivez vos cultures, prévisions et récoltes réelles</t>
        </is>
      </c>
      <c r="C10" t="inlineStr"/>
      <c r="D10" t="inlineStr"/>
    </row>
    <row r="11">
      <c r="A11" t="inlineStr">
        <is>
          <t xml:space="preserve">   → Renseignez les récoltes réelles dans la colonne "Récolte réelle"</t>
        </is>
      </c>
      <c r="B11" t="inlineStr"/>
      <c r="C11" t="inlineStr"/>
      <c r="D11" t="inlineStr"/>
    </row>
    <row r="12">
      <c r="A12" t="inlineStr">
        <is>
          <t xml:space="preserve">   → Le revenu se calcule automatiquement</t>
        </is>
      </c>
      <c r="B12" t="inlineStr"/>
      <c r="C12" t="inlineStr"/>
      <c r="D12" t="inlineStr"/>
    </row>
    <row r="13">
      <c r="A13" t="inlineStr"/>
      <c r="B13" t="inlineStr"/>
      <c r="C13" t="inlineStr"/>
      <c r="D13" t="inlineStr"/>
    </row>
    <row r="14">
      <c r="A14" t="inlineStr">
        <is>
          <t>4. DÉPENSES</t>
        </is>
      </c>
      <c r="B14" t="inlineStr">
        <is>
          <t>Notez toutes vos dépenses par catégorie</t>
        </is>
      </c>
      <c r="C14" t="inlineStr"/>
      <c r="D14" t="inlineStr"/>
    </row>
    <row r="15">
      <c r="A15" t="inlineStr">
        <is>
          <t xml:space="preserve">   → Date, parcelle concernée, catégorie, montant</t>
        </is>
      </c>
      <c r="B15" t="inlineStr"/>
      <c r="C15" t="inlineStr"/>
      <c r="D15" t="inlineStr"/>
    </row>
    <row r="16">
      <c r="A16" s="26" t="inlineStr"/>
      <c r="B16" s="26" t="inlineStr"/>
      <c r="C16" s="26" t="inlineStr"/>
      <c r="D16" s="26" t="inlineStr"/>
    </row>
    <row r="17">
      <c r="A17" s="27" t="inlineStr">
        <is>
          <t>CONSEILS D'UTILISATION :</t>
        </is>
      </c>
      <c r="B17" t="inlineStr"/>
      <c r="C17" t="inlineStr"/>
      <c r="D17" t="inlineStr"/>
    </row>
    <row r="18">
      <c r="A18" t="inlineStr"/>
      <c r="B18" t="inlineStr"/>
      <c r="C18" t="inlineStr"/>
      <c r="D18" t="inlineStr"/>
    </row>
    <row r="19">
      <c r="A19" t="inlineStr">
        <is>
          <t>✓ Mettez à jour régulièrement vos dépenses</t>
        </is>
      </c>
      <c r="B19" t="inlineStr"/>
      <c r="C19" t="inlineStr"/>
      <c r="D19" t="inlineStr"/>
    </row>
    <row r="20">
      <c r="A20" t="inlineStr">
        <is>
          <t>✓ Ajoutez de nouvelles lignes si besoin (les formules s'adapteront)</t>
        </is>
      </c>
      <c r="B20" t="inlineStr"/>
      <c r="C20" t="inlineStr"/>
      <c r="D20" t="inlineStr"/>
    </row>
    <row r="21">
      <c r="A21" t="inlineStr">
        <is>
          <t>✓ Les cellules blanches contiennent des formules : ne pas modifier</t>
        </is>
      </c>
      <c r="B21" t="inlineStr"/>
      <c r="C21" t="inlineStr"/>
      <c r="D21" t="inlineStr"/>
    </row>
    <row r="22">
      <c r="A22" t="inlineStr">
        <is>
          <t>✓ Les cellules jaunes sont à compléter avec vos données</t>
        </is>
      </c>
      <c r="B22" t="inlineStr"/>
      <c r="C22" t="inlineStr"/>
      <c r="D22" t="inlineStr"/>
    </row>
    <row r="23">
      <c r="A23" t="inlineStr">
        <is>
          <t>✓ Le tableau de bord se met à jour automatiquement</t>
        </is>
      </c>
      <c r="B23" t="inlineStr"/>
      <c r="C23" t="inlineStr"/>
      <c r="D23" t="inlineStr"/>
    </row>
    <row r="24">
      <c r="A24" s="26" t="inlineStr"/>
      <c r="B24" s="26" t="inlineStr"/>
      <c r="C24" s="26" t="inlineStr"/>
      <c r="D24" s="26" t="inlineStr"/>
    </row>
    <row r="25">
      <c r="A25" s="27" t="inlineStr">
        <is>
          <t>CATÉGORIES DE DÉPENSES :</t>
        </is>
      </c>
      <c r="B25" t="inlineStr"/>
      <c r="C25" t="inlineStr"/>
      <c r="D25" t="inlineStr"/>
    </row>
    <row r="26">
      <c r="A26" t="inlineStr"/>
      <c r="B26" t="inlineStr"/>
      <c r="C26" t="inlineStr"/>
      <c r="D26" t="inlineStr"/>
    </row>
    <row r="27">
      <c r="A27" t="inlineStr">
        <is>
          <t>• Semences : achat de semences certifiées</t>
        </is>
      </c>
      <c r="B27" t="inlineStr"/>
      <c r="C27" t="inlineStr"/>
      <c r="D27" t="inlineStr"/>
    </row>
    <row r="28">
      <c r="A28" t="inlineStr">
        <is>
          <t>• Engrais : tous types d'engrais</t>
        </is>
      </c>
      <c r="B28" t="inlineStr"/>
      <c r="C28" t="inlineStr"/>
      <c r="D28" t="inlineStr"/>
    </row>
    <row r="29">
      <c r="A29" t="inlineStr">
        <is>
          <t>• Phytosanitaire : herbicides, fongicides, insecticides</t>
        </is>
      </c>
      <c r="B29" t="inlineStr"/>
      <c r="C29" t="inlineStr"/>
      <c r="D29" t="inlineStr"/>
    </row>
    <row r="30">
      <c r="A30" t="inlineStr">
        <is>
          <t>• Carburant : gazole non routier</t>
        </is>
      </c>
      <c r="B30" t="inlineStr"/>
      <c r="C30" t="inlineStr"/>
      <c r="D30" t="inlineStr"/>
    </row>
    <row r="31">
      <c r="A31" t="inlineStr">
        <is>
          <t>• Entretien matériel : révisions, pièces</t>
        </is>
      </c>
      <c r="B31" t="inlineStr"/>
      <c r="C31" t="inlineStr"/>
      <c r="D31" t="inlineStr"/>
    </row>
    <row r="32">
      <c r="A32" t="inlineStr">
        <is>
          <t>• Assurance : assurance récolte, responsabilité</t>
        </is>
      </c>
      <c r="B32" t="inlineStr"/>
      <c r="C32" t="inlineStr"/>
      <c r="D32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2026-01-30T17:13:10Z</dcterms:created>
  <dcterms:modified xmlns:dcterms="http://purl.org/dc/terms/" xmlns:xsi="http://www.w3.org/2001/XMLSchema-instance" xsi:type="dcterms:W3CDTF">2026-01-30T17:13:10Z</dcterms:modified>
</cp:coreProperties>
</file>