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ROJET" sheetId="2" state="visible" r:id="rId2"/>
    <sheet xmlns:r="http://schemas.openxmlformats.org/officeDocument/2006/relationships" name="TÂCHES" sheetId="3" state="visible" r:id="rId3"/>
    <sheet xmlns:r="http://schemas.openxmlformats.org/officeDocument/2006/relationships" name="ÉQUIPE" sheetId="4" state="visible" r:id="rId4"/>
    <sheet xmlns:r="http://schemas.openxmlformats.org/officeDocument/2006/relationships" name="BUDGET" sheetId="5" state="visible" r:id="rId5"/>
    <sheet xmlns:r="http://schemas.openxmlformats.org/officeDocument/2006/relationships" name="TABLEAU DE BO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2"/>
    </font>
    <font>
      <b val="1"/>
      <color rgb="00DC2626"/>
    </font>
    <font>
      <b val="1"/>
      <color rgb="00FFFFFF"/>
      <sz val="14"/>
    </font>
    <font>
      <b val="1"/>
    </font>
    <font>
      <b val="1"/>
      <color rgb="00FFFFFF"/>
      <sz val="12"/>
    </font>
    <font>
      <b val="1"/>
      <color rgb="00FFFFFF"/>
    </font>
    <font>
      <i val="1"/>
      <color rgb="00B45309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0" fontId="0" fillId="3" borderId="0" pivotButton="0" quotePrefix="0" xfId="0"/>
    <xf numFmtId="165" fontId="0" fillId="3" borderId="0" pivotButton="0" quotePrefix="0" xfId="0"/>
    <xf numFmtId="0" fontId="6" fillId="2" borderId="0" pivotButton="0" quotePrefix="0" xfId="0"/>
    <xf numFmtId="0" fontId="5" fillId="4" borderId="0" pivotButton="0" quotePrefix="0" xfId="0"/>
    <xf numFmtId="166" fontId="5" fillId="4" borderId="0" pivotButton="0" quotePrefix="0" xfId="0"/>
    <xf numFmtId="166" fontId="0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9" fontId="0" fillId="0" borderId="0" pivotButton="0" quotePrefix="0" xfId="0"/>
    <xf numFmtId="9" fontId="0" fillId="3" borderId="0" pivotButton="0" quotePrefix="0" xfId="0"/>
    <xf numFmtId="0" fontId="0" fillId="4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tâches par statut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BORD'!$A$12:$A$15</f>
            </numRef>
          </cat>
          <val>
            <numRef>
              <f>'TABLEAU DE BORD'!$B$12:$B$15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BORD'!B19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BORD'!$A$20:$A$24</f>
            </numRef>
          </cat>
          <val>
            <numRef>
              <f>'TABLEAU DE BORD'!$B$20:$B$24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</cols>
  <sheetData>
    <row r="1">
      <c r="A1" s="1" t="inlineStr">
        <is>
          <t>MODÈLE DE GESTION DE PROJET</t>
        </is>
      </c>
      <c r="B1" s="1" t="inlineStr"/>
    </row>
    <row r="2">
      <c r="A2" t="inlineStr"/>
    </row>
    <row r="3">
      <c r="A3" s="2" t="inlineStr">
        <is>
          <t>COMMENT UTILISER CE MODÈLE :</t>
        </is>
      </c>
      <c r="B3" t="inlineStr"/>
    </row>
    <row r="4">
      <c r="A4" t="inlineStr"/>
    </row>
    <row r="5">
      <c r="A5" s="2" t="inlineStr">
        <is>
          <t>1. FEUILLE 'PROJET'</t>
        </is>
      </c>
      <c r="B5" t="inlineStr">
        <is>
          <t>Définissez les informations générales de votre projet</t>
        </is>
      </c>
    </row>
    <row r="6">
      <c r="A6" t="inlineStr">
        <is>
          <t xml:space="preserve">   - Remplissez les cellules en jaune clair</t>
        </is>
      </c>
      <c r="B6" t="inlineStr"/>
    </row>
    <row r="7">
      <c r="A7" t="inlineStr">
        <is>
          <t xml:space="preserve">   - Le budget et les dates sont calculés automatiquement</t>
        </is>
      </c>
      <c r="B7" t="inlineStr"/>
    </row>
    <row r="8">
      <c r="A8" t="inlineStr"/>
    </row>
    <row r="9">
      <c r="A9" s="2" t="inlineStr">
        <is>
          <t>2. FEUILLE 'TÂCHES'</t>
        </is>
      </c>
      <c r="B9" t="inlineStr">
        <is>
          <t>Gérez toutes les tâches du projet</t>
        </is>
      </c>
    </row>
    <row r="10">
      <c r="A10" t="inlineStr">
        <is>
          <t xml:space="preserve">   - Les cellules en jaune sont à remplir</t>
        </is>
      </c>
      <c r="B10" t="inlineStr"/>
    </row>
    <row r="11">
      <c r="A11" t="inlineStr">
        <is>
          <t xml:space="preserve">   - Le statut se choisit dans une liste déroulante</t>
        </is>
      </c>
      <c r="B11" t="inlineStr"/>
    </row>
    <row r="12">
      <c r="A12" t="inlineStr">
        <is>
          <t xml:space="preserve">   - Les indicateurs de progression sont automatiques</t>
        </is>
      </c>
      <c r="B12" t="inlineStr"/>
    </row>
    <row r="13">
      <c r="A13" t="inlineStr"/>
    </row>
    <row r="14">
      <c r="A14" s="2" t="inlineStr">
        <is>
          <t>3. FEUILLE 'ÉQUIPE'</t>
        </is>
      </c>
      <c r="B14" t="inlineStr">
        <is>
          <t>Gérez les membres et leur disponibilité</t>
        </is>
      </c>
    </row>
    <row r="15">
      <c r="A15" t="inlineStr">
        <is>
          <t xml:space="preserve">   - Ajoutez les membres de l'équipe</t>
        </is>
      </c>
      <c r="B15" t="inlineStr"/>
    </row>
    <row r="16">
      <c r="A16" t="inlineStr">
        <is>
          <t xml:space="preserve">   - Suivez leur charge de travail</t>
        </is>
      </c>
      <c r="B16" t="inlineStr"/>
    </row>
    <row r="17">
      <c r="A17" t="inlineStr"/>
    </row>
    <row r="18">
      <c r="A18" s="2" t="inlineStr">
        <is>
          <t>4. FEUILLE 'BUDGET'</t>
        </is>
      </c>
      <c r="B18" t="inlineStr">
        <is>
          <t>Suivez les dépenses du projet</t>
        </is>
      </c>
    </row>
    <row r="19">
      <c r="A19" t="inlineStr">
        <is>
          <t xml:space="preserve">   - Enregistrez chaque dépense</t>
        </is>
      </c>
      <c r="B19" t="inlineStr"/>
    </row>
    <row r="20">
      <c r="A20" t="inlineStr">
        <is>
          <t xml:space="preserve">   - Le tableau de bord se met à jour automatiquement</t>
        </is>
      </c>
      <c r="B20" t="inlineStr"/>
    </row>
    <row r="21">
      <c r="A21" t="inlineStr"/>
    </row>
    <row r="22">
      <c r="A22" s="2" t="inlineStr">
        <is>
          <t>5. FEUILLE 'TABLEAU DE BORD'</t>
        </is>
      </c>
      <c r="B22" t="inlineStr">
        <is>
          <t>Vue d'ensemble du projet</t>
        </is>
      </c>
    </row>
    <row r="23">
      <c r="A23" t="inlineStr">
        <is>
          <t xml:space="preserve">   - Graphiques et indicateurs mis à jour automatiquement</t>
        </is>
      </c>
      <c r="B23" t="inlineStr"/>
    </row>
    <row r="24">
      <c r="A24" t="inlineStr"/>
    </row>
    <row r="25">
      <c r="A25" s="3" t="inlineStr">
        <is>
          <t>ASTUCE :</t>
        </is>
      </c>
      <c r="B25" t="inlineStr">
        <is>
          <t>Les cellules blanches contiennent des formules, ne les modifiez pas !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</cols>
  <sheetData>
    <row r="1">
      <c r="A1" s="4" t="inlineStr">
        <is>
          <t>INFORMATIONS DU PROJET</t>
        </is>
      </c>
      <c r="B1" s="4" t="inlineStr"/>
    </row>
    <row r="2">
      <c r="A2" t="inlineStr"/>
    </row>
    <row r="3">
      <c r="A3" s="5" t="inlineStr">
        <is>
          <t>Nom du projet</t>
        </is>
      </c>
      <c r="B3" s="6" t="inlineStr">
        <is>
          <t>Refonte Site Web Entreprise</t>
        </is>
      </c>
    </row>
    <row r="4">
      <c r="A4" s="5" t="inlineStr">
        <is>
          <t>Chef de projet</t>
        </is>
      </c>
      <c r="B4" s="6" t="inlineStr">
        <is>
          <t>Marie Dupont</t>
        </is>
      </c>
    </row>
    <row r="5">
      <c r="A5" s="5" t="inlineStr">
        <is>
          <t>Client</t>
        </is>
      </c>
      <c r="B5" s="6" t="inlineStr">
        <is>
          <t>Tech Avancée SAS</t>
        </is>
      </c>
    </row>
    <row r="6">
      <c r="A6" s="5" t="inlineStr">
        <is>
          <t>Date de début</t>
        </is>
      </c>
      <c r="B6" s="7" t="n">
        <v>46052.66627774545</v>
      </c>
    </row>
    <row r="7">
      <c r="A7" s="5" t="inlineStr">
        <is>
          <t>Date de fin prévue</t>
        </is>
      </c>
      <c r="B7" s="7" t="n">
        <v>46142.6662777455</v>
      </c>
    </row>
    <row r="8">
      <c r="A8" s="5" t="inlineStr"/>
    </row>
    <row r="9">
      <c r="A9" s="8" t="inlineStr">
        <is>
          <t>BUDGET</t>
        </is>
      </c>
      <c r="B9" t="inlineStr"/>
    </row>
    <row r="10">
      <c r="A10" s="5" t="inlineStr">
        <is>
          <t>Budget total (€)</t>
        </is>
      </c>
      <c r="B10" s="6" t="n">
        <v>50000</v>
      </c>
    </row>
    <row r="11">
      <c r="A11" s="5" t="inlineStr">
        <is>
          <t>Dépenses réelles (€)</t>
        </is>
      </c>
      <c r="B11">
        <f>BUDGET!B100</f>
        <v/>
      </c>
    </row>
    <row r="12">
      <c r="A12" s="9" t="inlineStr">
        <is>
          <t>Reste (€)</t>
        </is>
      </c>
      <c r="B12" s="9">
        <f>B10-B11</f>
        <v/>
      </c>
    </row>
    <row r="13">
      <c r="A13" s="9" t="inlineStr">
        <is>
          <t>% consommé</t>
        </is>
      </c>
      <c r="B13" s="10">
        <f>B11/B10</f>
        <v/>
      </c>
    </row>
    <row r="14">
      <c r="A14" s="5" t="inlineStr"/>
    </row>
    <row r="15">
      <c r="A15" s="8" t="inlineStr">
        <is>
          <t>AVANCEMENT</t>
        </is>
      </c>
      <c r="B15" t="inlineStr"/>
    </row>
    <row r="16">
      <c r="A16" s="5" t="inlineStr">
        <is>
          <t>Nombre de tâches</t>
        </is>
      </c>
      <c r="B16">
        <f>COUNTA(TÂCHES!A4:A100)</f>
        <v/>
      </c>
    </row>
    <row r="17">
      <c r="A17" s="9" t="inlineStr">
        <is>
          <t>Tâches terminées</t>
        </is>
      </c>
      <c r="B17" s="9">
        <f>COUNTIF(TÂCHES!E:E,"Terminé")</f>
        <v/>
      </c>
    </row>
    <row r="18">
      <c r="A18" s="9" t="inlineStr">
        <is>
          <t>% d'avancement</t>
        </is>
      </c>
      <c r="B18" s="9">
        <f>B17/B16</f>
        <v/>
      </c>
    </row>
    <row r="19">
      <c r="A19" s="9" t="inlineStr"/>
      <c r="B19" s="11" t="n"/>
    </row>
    <row r="20">
      <c r="A20" s="8" t="inlineStr">
        <is>
          <t>ÉQUIPE</t>
        </is>
      </c>
      <c r="B20" t="inlineStr"/>
    </row>
    <row r="21">
      <c r="A21" s="5" t="inlineStr">
        <is>
          <t>Nombre de membres</t>
        </is>
      </c>
      <c r="B21">
        <f>COUNTA(ÉQUIPE!A4:A100)</f>
        <v/>
      </c>
    </row>
    <row r="22">
      <c r="A22" s="9" t="inlineStr"/>
    </row>
    <row r="23">
      <c r="A23" s="8" t="inlineStr">
        <is>
          <t>STATUT GLOBAL</t>
        </is>
      </c>
      <c r="B23" t="inlineStr"/>
    </row>
    <row r="24">
      <c r="A24" s="5" t="inlineStr">
        <is>
          <t>État du projet</t>
        </is>
      </c>
      <c r="B24" s="6" t="inlineStr">
        <is>
          <t>EN COURS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20" customWidth="1" min="3" max="3"/>
    <col width="12" customWidth="1" min="4" max="4"/>
    <col width="12" customWidth="1" min="5" max="5"/>
    <col width="15" customWidth="1" min="6" max="6"/>
    <col width="12" customWidth="1" min="7" max="7"/>
    <col width="12" customWidth="1" min="8" max="8"/>
    <col width="14" customWidth="1" min="9" max="9"/>
  </cols>
  <sheetData>
    <row r="1">
      <c r="A1" s="12" t="inlineStr">
        <is>
          <t>ID</t>
        </is>
      </c>
      <c r="B1" s="12" t="inlineStr">
        <is>
          <t>Tâche</t>
        </is>
      </c>
      <c r="C1" s="12" t="inlineStr">
        <is>
          <t>Responsable</t>
        </is>
      </c>
      <c r="D1" s="12" t="inlineStr">
        <is>
          <t>Date début</t>
        </is>
      </c>
      <c r="E1" s="12" t="inlineStr">
        <is>
          <t>Date fin</t>
        </is>
      </c>
      <c r="F1" s="12" t="inlineStr">
        <is>
          <t>Statut</t>
        </is>
      </c>
      <c r="G1" s="12" t="inlineStr">
        <is>
          <t>Priorité</t>
        </is>
      </c>
      <c r="H1" s="12" t="inlineStr">
        <is>
          <t>Budget (€)</t>
        </is>
      </c>
      <c r="I1" s="12" t="inlineStr">
        <is>
          <t>% Avancement</t>
        </is>
      </c>
    </row>
    <row r="2">
      <c r="A2" s="13" t="inlineStr">
        <is>
          <t>Remplissez les cellules en jaune - Les formules se calculent automatiquement</t>
        </is>
      </c>
    </row>
    <row r="3">
      <c r="A3" s="6" t="inlineStr">
        <is>
          <t>T001</t>
        </is>
      </c>
      <c r="B3" s="6" t="inlineStr">
        <is>
          <t>Analyse des besoins</t>
        </is>
      </c>
      <c r="C3" s="6" t="inlineStr">
        <is>
          <t>Sophie Bernard</t>
        </is>
      </c>
      <c r="D3" s="7" t="n">
        <v>46042.66627778688</v>
      </c>
      <c r="E3" s="7" t="n">
        <v>46049.66627778694</v>
      </c>
      <c r="F3" s="6" t="inlineStr">
        <is>
          <t>Terminé</t>
        </is>
      </c>
      <c r="G3" s="6" t="inlineStr">
        <is>
          <t>Haute</t>
        </is>
      </c>
      <c r="H3" t="n">
        <v>5000</v>
      </c>
      <c r="I3" s="14" t="n">
        <v>1</v>
      </c>
    </row>
    <row r="4">
      <c r="A4" s="6" t="inlineStr">
        <is>
          <t>T002</t>
        </is>
      </c>
      <c r="B4" s="6" t="inlineStr">
        <is>
          <t>Conception maquettes</t>
        </is>
      </c>
      <c r="C4" s="6" t="inlineStr">
        <is>
          <t>Pierre Martin</t>
        </is>
      </c>
      <c r="D4" s="7" t="n">
        <v>46047.66627778696</v>
      </c>
      <c r="E4" s="7" t="n">
        <v>46057.66627778696</v>
      </c>
      <c r="F4" s="6" t="inlineStr">
        <is>
          <t>En cours</t>
        </is>
      </c>
      <c r="G4" s="6" t="inlineStr">
        <is>
          <t>Haute</t>
        </is>
      </c>
      <c r="H4" t="n">
        <v>8000</v>
      </c>
      <c r="I4" s="14" t="n">
        <v>0.6</v>
      </c>
    </row>
    <row r="5">
      <c r="A5" s="6" t="inlineStr">
        <is>
          <t>T003</t>
        </is>
      </c>
      <c r="B5" s="6" t="inlineStr">
        <is>
          <t>Développement frontend</t>
        </is>
      </c>
      <c r="C5" s="6" t="inlineStr">
        <is>
          <t>Luc Moreau</t>
        </is>
      </c>
      <c r="D5" s="7" t="n">
        <v>46052.66627778699</v>
      </c>
      <c r="E5" s="7" t="n">
        <v>46072.66627778699</v>
      </c>
      <c r="F5" s="6" t="inlineStr">
        <is>
          <t>En cours</t>
        </is>
      </c>
      <c r="G5" s="6" t="inlineStr">
        <is>
          <t>Haute</t>
        </is>
      </c>
      <c r="H5" t="n">
        <v>15000</v>
      </c>
      <c r="I5" s="14" t="n">
        <v>0.3</v>
      </c>
    </row>
    <row r="6">
      <c r="A6" s="6" t="inlineStr">
        <is>
          <t>T004</t>
        </is>
      </c>
      <c r="B6" s="6" t="inlineStr">
        <is>
          <t>Développement backend</t>
        </is>
      </c>
      <c r="C6" s="6" t="inlineStr">
        <is>
          <t>Julie Petit</t>
        </is>
      </c>
      <c r="D6" s="7" t="n">
        <v>46052.666277787</v>
      </c>
      <c r="E6" s="7" t="n">
        <v>46077.666277787</v>
      </c>
      <c r="F6" s="6" t="inlineStr">
        <is>
          <t>En cours</t>
        </is>
      </c>
      <c r="G6" s="6" t="inlineStr">
        <is>
          <t>Haute</t>
        </is>
      </c>
      <c r="H6" t="n">
        <v>12000</v>
      </c>
      <c r="I6" s="14" t="n">
        <v>0.25</v>
      </c>
    </row>
    <row r="7">
      <c r="A7" s="6" t="inlineStr">
        <is>
          <t>T005</t>
        </is>
      </c>
      <c r="B7" s="6" t="inlineStr">
        <is>
          <t>Intégration API</t>
        </is>
      </c>
      <c r="C7" s="6" t="inlineStr">
        <is>
          <t>Marc Rousseau</t>
        </is>
      </c>
      <c r="D7" s="7" t="n">
        <v>46067.66627778702</v>
      </c>
      <c r="E7" s="7" t="n">
        <v>46082.66627778702</v>
      </c>
      <c r="F7" s="6" t="inlineStr">
        <is>
          <t>Pas commencé</t>
        </is>
      </c>
      <c r="G7" s="6" t="inlineStr">
        <is>
          <t>Moyenne</t>
        </is>
      </c>
      <c r="H7" t="n">
        <v>6000</v>
      </c>
      <c r="I7" s="14" t="n">
        <v>0</v>
      </c>
    </row>
    <row r="8">
      <c r="A8" s="6" t="inlineStr">
        <is>
          <t>T006</t>
        </is>
      </c>
      <c r="B8" s="6" t="inlineStr">
        <is>
          <t>Tests unitaires</t>
        </is>
      </c>
      <c r="C8" s="6" t="inlineStr">
        <is>
          <t>Sophie Bernard</t>
        </is>
      </c>
      <c r="D8" s="7" t="n">
        <v>46072.66627778704</v>
      </c>
      <c r="E8" s="7" t="n">
        <v>46087.66627778705</v>
      </c>
      <c r="F8" s="6" t="inlineStr">
        <is>
          <t>Pas commencé</t>
        </is>
      </c>
      <c r="G8" s="6" t="inlineStr">
        <is>
          <t>Haute</t>
        </is>
      </c>
      <c r="H8" t="n">
        <v>4000</v>
      </c>
      <c r="I8" s="14" t="n">
        <v>0</v>
      </c>
    </row>
    <row r="9">
      <c r="A9" s="6" t="inlineStr">
        <is>
          <t>T007</t>
        </is>
      </c>
      <c r="B9" s="6" t="inlineStr">
        <is>
          <t>Tests d'intégration</t>
        </is>
      </c>
      <c r="C9" s="6" t="inlineStr">
        <is>
          <t>Pierre Martin</t>
        </is>
      </c>
      <c r="D9" s="7" t="n">
        <v>46082.66627778705</v>
      </c>
      <c r="E9" s="7" t="n">
        <v>46092.66627778706</v>
      </c>
      <c r="F9" s="6" t="inlineStr">
        <is>
          <t>Pas commencé</t>
        </is>
      </c>
      <c r="G9" s="6" t="inlineStr">
        <is>
          <t>Haute</t>
        </is>
      </c>
      <c r="H9" t="n">
        <v>3500</v>
      </c>
      <c r="I9" s="14" t="n">
        <v>0</v>
      </c>
    </row>
    <row r="10">
      <c r="A10" s="6" t="inlineStr">
        <is>
          <t>T008</t>
        </is>
      </c>
      <c r="B10" s="6" t="inlineStr">
        <is>
          <t>Recette client</t>
        </is>
      </c>
      <c r="C10" s="6" t="inlineStr">
        <is>
          <t>Marie Dupont</t>
        </is>
      </c>
      <c r="D10" s="7" t="n">
        <v>46092.66627778707</v>
      </c>
      <c r="E10" s="7" t="n">
        <v>46102.66627778708</v>
      </c>
      <c r="F10" s="6" t="inlineStr">
        <is>
          <t>Pas commencé</t>
        </is>
      </c>
      <c r="G10" s="6" t="inlineStr">
        <is>
          <t>Critique</t>
        </is>
      </c>
      <c r="H10" t="n">
        <v>2000</v>
      </c>
      <c r="I10" s="14" t="n">
        <v>0</v>
      </c>
    </row>
    <row r="11">
      <c r="A11" s="6" t="inlineStr">
        <is>
          <t>T009</t>
        </is>
      </c>
      <c r="B11" s="6" t="inlineStr">
        <is>
          <t>Formation utilisateurs</t>
        </is>
      </c>
      <c r="C11" s="6" t="inlineStr">
        <is>
          <t>Luc Moreau</t>
        </is>
      </c>
      <c r="D11" s="7" t="n">
        <v>46102.66627778708</v>
      </c>
      <c r="E11" s="7" t="n">
        <v>46107.6662777871</v>
      </c>
      <c r="F11" s="6" t="inlineStr">
        <is>
          <t>Pas commencé</t>
        </is>
      </c>
      <c r="G11" s="6" t="inlineStr">
        <is>
          <t>Moyenne</t>
        </is>
      </c>
      <c r="H11" t="n">
        <v>2500</v>
      </c>
      <c r="I11" s="14" t="n">
        <v>0</v>
      </c>
    </row>
    <row r="12">
      <c r="A12" s="6" t="inlineStr">
        <is>
          <t>T010</t>
        </is>
      </c>
      <c r="B12" s="6" t="inlineStr">
        <is>
          <t>Mise en production</t>
        </is>
      </c>
      <c r="C12" s="6" t="inlineStr">
        <is>
          <t>Julie Petit</t>
        </is>
      </c>
      <c r="D12" s="7" t="n">
        <v>46107.66627778711</v>
      </c>
      <c r="E12" s="7" t="n">
        <v>46112.66627778712</v>
      </c>
      <c r="F12" s="6" t="inlineStr">
        <is>
          <t>Pas commencé</t>
        </is>
      </c>
      <c r="G12" s="6" t="inlineStr">
        <is>
          <t>Critique</t>
        </is>
      </c>
      <c r="H12" t="n">
        <v>3000</v>
      </c>
      <c r="I12" s="14" t="n">
        <v>0</v>
      </c>
    </row>
    <row r="13">
      <c r="G13" s="9" t="inlineStr">
        <is>
          <t>TOTAL</t>
        </is>
      </c>
      <c r="H13" s="9">
        <f>SUM(H3:H12)</f>
        <v/>
      </c>
    </row>
  </sheetData>
  <mergeCells count="1">
    <mergeCell ref="A2:I2"/>
  </mergeCells>
  <conditionalFormatting sqref="I3:I100">
    <cfRule type="dataBar" priority="1">
      <dataBar>
        <cfvo type="num" val="0"/>
        <cfvo type="num" val="1"/>
        <color rgb="0063BC46"/>
      </dataBar>
    </cfRule>
  </conditionalFormatting>
  <dataValidations count="2">
    <dataValidation sqref="F3:F100" showErrorMessage="1" showInputMessage="1" allowBlank="0" type="list">
      <formula1>"Pas commencé,En cours,En attente,Terminé,Annulé"</formula1>
    </dataValidation>
    <dataValidation sqref="G3:G100" showErrorMessage="1" showInputMessage="1" allowBlank="0" type="list">
      <formula1>"Basse,Moyenne,Haute,Critique"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30" customWidth="1" min="3" max="3"/>
    <col width="15" customWidth="1" min="4" max="4"/>
    <col width="15" customWidth="1" min="5" max="5"/>
    <col width="12" customWidth="1" min="6" max="6"/>
    <col width="15" customWidth="1" min="7" max="7"/>
  </cols>
  <sheetData>
    <row r="1">
      <c r="A1" s="12" t="inlineStr">
        <is>
          <t>Nom</t>
        </is>
      </c>
      <c r="B1" s="12" t="inlineStr">
        <is>
          <t>Rôle</t>
        </is>
      </c>
      <c r="C1" s="12" t="inlineStr">
        <is>
          <t>Email</t>
        </is>
      </c>
      <c r="D1" s="12" t="inlineStr">
        <is>
          <t>Disponibilité (%)</t>
        </is>
      </c>
      <c r="E1" s="12" t="inlineStr">
        <is>
          <t>Tâches assignées</t>
        </is>
      </c>
      <c r="F1" s="12" t="inlineStr">
        <is>
          <t>Charge (h)</t>
        </is>
      </c>
      <c r="G1" s="12" t="inlineStr">
        <is>
          <t>Taux horaire (€)</t>
        </is>
      </c>
    </row>
    <row r="2">
      <c r="A2" s="13" t="inlineStr">
        <is>
          <t>Gérez votre équipe - Cellules jaunes à remplir</t>
        </is>
      </c>
    </row>
    <row r="3">
      <c r="A3" s="6" t="inlineStr">
        <is>
          <t>Marie Dupont</t>
        </is>
      </c>
      <c r="B3" s="6" t="inlineStr">
        <is>
          <t>Chef de projet</t>
        </is>
      </c>
      <c r="C3" s="6" t="inlineStr">
        <is>
          <t>marie.dupont@email.fr</t>
        </is>
      </c>
      <c r="D3" s="15" t="n">
        <v>1</v>
      </c>
      <c r="E3" t="n">
        <v>2</v>
      </c>
      <c r="F3" t="n">
        <v>160</v>
      </c>
      <c r="G3" t="n">
        <v>75</v>
      </c>
    </row>
    <row r="4">
      <c r="A4" s="6" t="inlineStr">
        <is>
          <t>Sophie Bernard</t>
        </is>
      </c>
      <c r="B4" s="6" t="inlineStr">
        <is>
          <t>Développeur Senior</t>
        </is>
      </c>
      <c r="C4" s="6" t="inlineStr">
        <is>
          <t>sophie.bernard@email.fr</t>
        </is>
      </c>
      <c r="D4" s="15" t="n">
        <v>1</v>
      </c>
      <c r="E4" t="n">
        <v>2</v>
      </c>
      <c r="F4" t="n">
        <v>320</v>
      </c>
      <c r="G4" t="n">
        <v>65</v>
      </c>
    </row>
    <row r="5">
      <c r="A5" s="6" t="inlineStr">
        <is>
          <t>Pierre Martin</t>
        </is>
      </c>
      <c r="B5" s="6" t="inlineStr">
        <is>
          <t>Designer UI/UX</t>
        </is>
      </c>
      <c r="C5" s="6" t="inlineStr">
        <is>
          <t>pierre.martin@email.fr</t>
        </is>
      </c>
      <c r="D5" s="15" t="n">
        <v>1</v>
      </c>
      <c r="E5" t="n">
        <v>2</v>
      </c>
      <c r="F5" t="n">
        <v>280</v>
      </c>
      <c r="G5" t="n">
        <v>60</v>
      </c>
    </row>
    <row r="6">
      <c r="A6" s="6" t="inlineStr">
        <is>
          <t>Luc Moreau</t>
        </is>
      </c>
      <c r="B6" s="6" t="inlineStr">
        <is>
          <t>Développeur Frontend</t>
        </is>
      </c>
      <c r="C6" s="6" t="inlineStr">
        <is>
          <t>luc.moreau@email.fr</t>
        </is>
      </c>
      <c r="D6" s="15" t="n">
        <v>0.8</v>
      </c>
      <c r="E6" t="n">
        <v>2</v>
      </c>
      <c r="F6" t="n">
        <v>300</v>
      </c>
      <c r="G6" t="n">
        <v>55</v>
      </c>
    </row>
    <row r="7">
      <c r="A7" s="6" t="inlineStr">
        <is>
          <t>Julie Petit</t>
        </is>
      </c>
      <c r="B7" s="6" t="inlineStr">
        <is>
          <t>Développeur Backend</t>
        </is>
      </c>
      <c r="C7" s="6" t="inlineStr">
        <is>
          <t>julie.petit@email.fr</t>
        </is>
      </c>
      <c r="D7" s="15" t="n">
        <v>1</v>
      </c>
      <c r="E7" t="n">
        <v>2</v>
      </c>
      <c r="F7" t="n">
        <v>350</v>
      </c>
      <c r="G7" t="n">
        <v>60</v>
      </c>
    </row>
    <row r="8">
      <c r="A8" s="6" t="inlineStr">
        <is>
          <t>Marc Rousseau</t>
        </is>
      </c>
      <c r="B8" s="6" t="inlineStr">
        <is>
          <t>Développeur API</t>
        </is>
      </c>
      <c r="C8" s="6" t="inlineStr">
        <is>
          <t>marc.rousseau@email.fr</t>
        </is>
      </c>
      <c r="D8" s="15" t="n">
        <v>0.5</v>
      </c>
      <c r="E8" t="n">
        <v>1</v>
      </c>
      <c r="F8" t="n">
        <v>150</v>
      </c>
      <c r="G8" t="n">
        <v>55</v>
      </c>
    </row>
  </sheetData>
  <mergeCells count="1"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0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35" customWidth="1" min="3" max="3"/>
    <col width="12" customWidth="1" min="4" max="4"/>
    <col width="20" customWidth="1" min="5" max="5"/>
    <col width="18" customWidth="1" min="6" max="6"/>
  </cols>
  <sheetData>
    <row r="1">
      <c r="A1" s="12" t="inlineStr">
        <is>
          <t>Date</t>
        </is>
      </c>
      <c r="B1" s="12" t="inlineStr">
        <is>
          <t>Catégorie</t>
        </is>
      </c>
      <c r="C1" s="12" t="inlineStr">
        <is>
          <t>Description</t>
        </is>
      </c>
      <c r="D1" s="12" t="inlineStr">
        <is>
          <t>Montant (€)</t>
        </is>
      </c>
      <c r="E1" s="12" t="inlineStr">
        <is>
          <t>Responsable</t>
        </is>
      </c>
      <c r="F1" s="12" t="inlineStr">
        <is>
          <t>Statut paiement</t>
        </is>
      </c>
    </row>
    <row r="2">
      <c r="A2" s="13" t="inlineStr">
        <is>
          <t>Enregistrez toutes les dépenses du projet</t>
        </is>
      </c>
    </row>
    <row r="3">
      <c r="A3" s="7" t="n">
        <v>46044.66627785653</v>
      </c>
      <c r="B3" s="6" t="inlineStr">
        <is>
          <t>Ressources humaines</t>
        </is>
      </c>
      <c r="C3" s="6" t="inlineStr">
        <is>
          <t>Salaires équipe - Semaine 1</t>
        </is>
      </c>
      <c r="D3" s="6" t="n">
        <v>8500</v>
      </c>
      <c r="E3" s="6" t="inlineStr">
        <is>
          <t>Marie Dupont</t>
        </is>
      </c>
      <c r="F3" s="6" t="inlineStr">
        <is>
          <t>Payé</t>
        </is>
      </c>
    </row>
    <row r="4">
      <c r="A4" s="7" t="n">
        <v>46045.66627785665</v>
      </c>
      <c r="B4" s="6" t="inlineStr">
        <is>
          <t>Logiciels</t>
        </is>
      </c>
      <c r="C4" s="6" t="inlineStr">
        <is>
          <t>Licences Adobe Creative Cloud</t>
        </is>
      </c>
      <c r="D4" s="6" t="n">
        <v>450</v>
      </c>
      <c r="E4" s="6" t="inlineStr">
        <is>
          <t>Pierre Martin</t>
        </is>
      </c>
      <c r="F4" s="6" t="inlineStr">
        <is>
          <t>Payé</t>
        </is>
      </c>
    </row>
    <row r="5">
      <c r="A5" s="7" t="n">
        <v>46047.66627785667</v>
      </c>
      <c r="B5" s="6" t="inlineStr">
        <is>
          <t>Hébergement</t>
        </is>
      </c>
      <c r="C5" s="6" t="inlineStr">
        <is>
          <t>Serveur de développement - 3 mois</t>
        </is>
      </c>
      <c r="D5" s="6" t="n">
        <v>280</v>
      </c>
      <c r="E5" s="6" t="inlineStr">
        <is>
          <t>Julie Petit</t>
        </is>
      </c>
      <c r="F5" s="6" t="inlineStr">
        <is>
          <t>Payé</t>
        </is>
      </c>
    </row>
    <row r="6">
      <c r="A6" s="7" t="n">
        <v>46049.66627785668</v>
      </c>
      <c r="B6" s="6" t="inlineStr">
        <is>
          <t>Matériel</t>
        </is>
      </c>
      <c r="C6" s="6" t="inlineStr">
        <is>
          <t>Ordinateur portable développeur</t>
        </is>
      </c>
      <c r="D6" s="6" t="n">
        <v>1200</v>
      </c>
      <c r="E6" s="6" t="inlineStr">
        <is>
          <t>Luc Moreau</t>
        </is>
      </c>
      <c r="F6" s="6" t="inlineStr">
        <is>
          <t>Payé</t>
        </is>
      </c>
    </row>
    <row r="7">
      <c r="A7" s="7" t="n">
        <v>46051.66627785669</v>
      </c>
      <c r="B7" s="6" t="inlineStr">
        <is>
          <t>Ressources humaines</t>
        </is>
      </c>
      <c r="C7" s="6" t="inlineStr">
        <is>
          <t>Salaires équipe - Semaine 2</t>
        </is>
      </c>
      <c r="D7" s="6" t="n">
        <v>8500</v>
      </c>
      <c r="E7" s="6" t="inlineStr">
        <is>
          <t>Marie Dupont</t>
        </is>
      </c>
      <c r="F7" s="6" t="inlineStr">
        <is>
          <t>Payé</t>
        </is>
      </c>
    </row>
    <row r="8">
      <c r="A8" s="7" t="n">
        <v>46052.66627785679</v>
      </c>
      <c r="B8" s="6" t="inlineStr">
        <is>
          <t>Formation</t>
        </is>
      </c>
      <c r="C8" s="6" t="inlineStr">
        <is>
          <t>Formation React avancé</t>
        </is>
      </c>
      <c r="D8" s="6" t="n">
        <v>890</v>
      </c>
      <c r="E8" s="6" t="inlineStr">
        <is>
          <t>Sophie Bernard</t>
        </is>
      </c>
      <c r="F8" s="6" t="inlineStr">
        <is>
          <t>En attente</t>
        </is>
      </c>
    </row>
    <row r="9">
      <c r="A9" s="7" t="n">
        <v>46054.66627785679</v>
      </c>
      <c r="B9" s="6" t="inlineStr">
        <is>
          <t>Ressources humaines</t>
        </is>
      </c>
      <c r="C9" s="6" t="inlineStr">
        <is>
          <t>Salaires équipe - Semaine 3</t>
        </is>
      </c>
      <c r="D9" s="6" t="n">
        <v>8500</v>
      </c>
      <c r="E9" s="6" t="inlineStr">
        <is>
          <t>Marie Dupont</t>
        </is>
      </c>
      <c r="F9" s="6" t="inlineStr">
        <is>
          <t>En attente</t>
        </is>
      </c>
    </row>
    <row r="10">
      <c r="A10" t="inlineStr"/>
    </row>
    <row r="11">
      <c r="A11" t="inlineStr"/>
    </row>
    <row r="12">
      <c r="A12" s="8" t="inlineStr">
        <is>
          <t>RÉCAPITULATIF</t>
        </is>
      </c>
    </row>
    <row r="13">
      <c r="A13" t="inlineStr">
        <is>
          <t>Total dépenses</t>
        </is>
      </c>
      <c r="B13" s="9">
        <f>SUM(D3:D100)</f>
        <v/>
      </c>
    </row>
    <row r="14">
      <c r="A14" t="inlineStr">
        <is>
          <t>Montant payé</t>
        </is>
      </c>
      <c r="B14" s="16">
        <f>SUMIF(F:F,"Payé",D:D)</f>
        <v/>
      </c>
    </row>
    <row r="15">
      <c r="A15" t="inlineStr">
        <is>
          <t>Montant en attente</t>
        </is>
      </c>
      <c r="B15" s="16">
        <f>SUMIF(F:F,"En attente",D:D)</f>
        <v/>
      </c>
    </row>
    <row r="100">
      <c r="B100">
        <f>SUM(D3:D99)</f>
        <v/>
      </c>
    </row>
  </sheetData>
  <mergeCells count="2">
    <mergeCell ref="A2:F2"/>
    <mergeCell ref="A12:B12"/>
  </mergeCells>
  <dataValidations count="1">
    <dataValidation sqref="F3:F100" showErrorMessage="1" showInputMessage="1" allowBlank="0" type="list">
      <formula1>"En attente,Payé,Annulé"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5" customWidth="1" min="3" max="3"/>
    <col width="15" customWidth="1" min="4" max="4"/>
    <col width="25" customWidth="1" min="5" max="5"/>
    <col width="15" customWidth="1" min="6" max="6"/>
  </cols>
  <sheetData>
    <row r="1">
      <c r="A1" s="17" t="inlineStr">
        <is>
          <t>TABLEAU DE BORD DU PROJET</t>
        </is>
      </c>
    </row>
    <row r="3">
      <c r="A3" t="inlineStr"/>
    </row>
    <row r="4">
      <c r="A4" s="8" t="inlineStr">
        <is>
          <t>INDICATEURS CLÉS</t>
        </is>
      </c>
      <c r="B4" t="inlineStr"/>
      <c r="C4" t="inlineStr"/>
      <c r="D4" t="inlineStr"/>
      <c r="E4" t="inlineStr"/>
      <c r="F4" t="inlineStr"/>
    </row>
    <row r="5">
      <c r="A5" s="5" t="inlineStr"/>
      <c r="F5" s="14" t="n"/>
    </row>
    <row r="6">
      <c r="A6" s="5" t="inlineStr">
        <is>
          <t>Budget total</t>
        </is>
      </c>
      <c r="B6" s="9">
        <f>PROJET!B10</f>
        <v/>
      </c>
      <c r="C6" s="5" t="inlineStr">
        <is>
          <t>Budget consommé</t>
        </is>
      </c>
      <c r="D6" s="9">
        <f>PROJET!B11</f>
        <v/>
      </c>
      <c r="E6" s="5" t="inlineStr">
        <is>
          <t>Budget restant</t>
        </is>
      </c>
      <c r="F6" s="9">
        <f>PROJET!B12</f>
        <v/>
      </c>
    </row>
    <row r="7">
      <c r="A7" s="5" t="inlineStr">
        <is>
          <t>Tâches totales</t>
        </is>
      </c>
      <c r="B7" s="9">
        <f>PROJET!B16</f>
        <v/>
      </c>
      <c r="C7" s="5" t="inlineStr">
        <is>
          <t>Tâches terminées</t>
        </is>
      </c>
      <c r="D7" s="9">
        <f>PROJET!B17</f>
        <v/>
      </c>
      <c r="E7" s="5" t="inlineStr">
        <is>
          <t>% Avancement</t>
        </is>
      </c>
      <c r="F7" s="9">
        <f>PROJET!B18</f>
        <v/>
      </c>
    </row>
    <row r="8">
      <c r="A8" t="inlineStr">
        <is>
          <t>Membres équipe</t>
        </is>
      </c>
      <c r="B8">
        <f>PROJET!B21</f>
        <v/>
      </c>
      <c r="C8" t="inlineStr"/>
      <c r="D8" t="inlineStr"/>
      <c r="E8" t="inlineStr"/>
      <c r="F8" t="inlineStr"/>
    </row>
    <row r="9">
      <c r="A9" t="inlineStr"/>
    </row>
    <row r="10">
      <c r="A10" s="8" t="inlineStr">
        <is>
          <t>RÉPARTITION PAR STATUT</t>
        </is>
      </c>
      <c r="B10" t="inlineStr"/>
      <c r="C10" t="inlineStr"/>
      <c r="D10" t="inlineStr"/>
      <c r="E10" t="inlineStr"/>
      <c r="F10" t="inlineStr"/>
    </row>
    <row r="11">
      <c r="A11" t="inlineStr"/>
    </row>
    <row r="12">
      <c r="A12" t="inlineStr">
        <is>
          <t>Statut</t>
        </is>
      </c>
      <c r="B12" t="inlineStr">
        <is>
          <t>Nombre</t>
        </is>
      </c>
      <c r="C12" t="inlineStr"/>
      <c r="D12" t="inlineStr"/>
      <c r="E12" t="inlineStr"/>
      <c r="F12" t="inlineStr"/>
    </row>
    <row r="13">
      <c r="A13" t="inlineStr">
        <is>
          <t>Terminé</t>
        </is>
      </c>
      <c r="B13">
        <f>COUNTIF(TÂCHES!F:F,"Terminé")</f>
        <v/>
      </c>
      <c r="C13" t="inlineStr"/>
      <c r="D13" t="inlineStr"/>
      <c r="E13" t="inlineStr"/>
      <c r="F13" t="inlineStr"/>
    </row>
    <row r="14">
      <c r="A14" t="inlineStr">
        <is>
          <t>En cours</t>
        </is>
      </c>
      <c r="B14">
        <f>COUNTIF(TÂCHES!F:F,"En cours")</f>
        <v/>
      </c>
      <c r="C14" t="inlineStr"/>
      <c r="D14" t="inlineStr"/>
      <c r="E14" t="inlineStr"/>
      <c r="F14" t="inlineStr"/>
    </row>
    <row r="15">
      <c r="A15" t="inlineStr">
        <is>
          <t>Pas commencé</t>
        </is>
      </c>
      <c r="B15">
        <f>COUNTIF(TÂCHES!F:F,"Pas commencé")</f>
        <v/>
      </c>
      <c r="C15" t="inlineStr"/>
      <c r="D15" t="inlineStr"/>
      <c r="E15" t="inlineStr"/>
      <c r="F15" t="inlineStr"/>
    </row>
    <row r="16">
      <c r="A16" t="inlineStr">
        <is>
          <t>En attente</t>
        </is>
      </c>
      <c r="B16">
        <f>COUNTIF(TÂCHES!F:F,"En attente")</f>
        <v/>
      </c>
      <c r="C16" t="inlineStr"/>
      <c r="D16" t="inlineStr"/>
      <c r="E16" t="inlineStr"/>
      <c r="F16" t="inlineStr"/>
    </row>
    <row r="17">
      <c r="A17" t="inlineStr"/>
    </row>
    <row r="18">
      <c r="A18" s="8" t="inlineStr">
        <is>
          <t>RÉPARTITION BUDGET PAR CATÉGORIE</t>
        </is>
      </c>
      <c r="B18" t="inlineStr"/>
      <c r="C18" t="inlineStr"/>
      <c r="D18" t="inlineStr"/>
      <c r="E18" t="inlineStr"/>
      <c r="F18" t="inlineStr"/>
    </row>
    <row r="19">
      <c r="A19" t="inlineStr"/>
    </row>
    <row r="20">
      <c r="A20" t="inlineStr">
        <is>
          <t>Catégorie</t>
        </is>
      </c>
      <c r="B20" t="inlineStr">
        <is>
          <t>Montant</t>
        </is>
      </c>
      <c r="C20" t="inlineStr"/>
      <c r="D20" t="inlineStr"/>
      <c r="E20" t="inlineStr"/>
      <c r="F20" t="inlineStr"/>
    </row>
    <row r="21">
      <c r="A21" t="inlineStr">
        <is>
          <t>Ressources humaines</t>
        </is>
      </c>
      <c r="B21">
        <f>SUMIF(BUDGET!B:B,"Ressources humaines",BUDGET!D:D)</f>
        <v/>
      </c>
      <c r="C21" t="inlineStr"/>
      <c r="D21" t="inlineStr"/>
      <c r="E21" t="inlineStr"/>
      <c r="F21" t="inlineStr"/>
    </row>
    <row r="22">
      <c r="A22" t="inlineStr">
        <is>
          <t>Logiciels</t>
        </is>
      </c>
      <c r="B22">
        <f>SUMIF(BUDGET!B:B,"Logiciels",BUDGET!D:D)</f>
        <v/>
      </c>
      <c r="C22" t="inlineStr"/>
      <c r="D22" t="inlineStr"/>
      <c r="E22" t="inlineStr"/>
      <c r="F22" t="inlineStr"/>
    </row>
    <row r="23">
      <c r="A23" t="inlineStr">
        <is>
          <t>Hébergement</t>
        </is>
      </c>
      <c r="B23">
        <f>SUMIF(BUDGET!B:B,"Hébergement",BUDGET!D:D)</f>
        <v/>
      </c>
      <c r="C23" t="inlineStr"/>
      <c r="D23" t="inlineStr"/>
      <c r="E23" t="inlineStr"/>
      <c r="F23" t="inlineStr"/>
    </row>
    <row r="24">
      <c r="A24" t="inlineStr">
        <is>
          <t>Matériel</t>
        </is>
      </c>
      <c r="B24">
        <f>SUMIF(BUDGET!B:B,"Matériel",BUDGET!D:D)</f>
        <v/>
      </c>
      <c r="C24" t="inlineStr"/>
      <c r="D24" t="inlineStr"/>
      <c r="E24" t="inlineStr"/>
      <c r="F24" t="inlineStr"/>
    </row>
    <row r="25">
      <c r="A25" t="inlineStr">
        <is>
          <t>Formation</t>
        </is>
      </c>
      <c r="B25">
        <f>SUMIF(BUDGET!B:B,"Formation",BUDGET!D:D)</f>
        <v/>
      </c>
      <c r="C25" t="inlineStr"/>
      <c r="D25" t="inlineStr"/>
      <c r="E25" t="inlineStr"/>
      <c r="F25" t="inlineStr"/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2026-01-30T15:59:26Z</dcterms:created>
  <dcterms:modified xmlns:dcterms="http://purl.org/dc/terms/" xmlns:xsi="http://www.w3.org/2001/XMLSchema-instance" xsi:type="dcterms:W3CDTF">2026-01-30T15:59:26Z</dcterms:modified>
</cp:coreProperties>
</file>