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ransports" sheetId="1" state="visible" r:id="rId1"/>
    <sheet xmlns:r="http://schemas.openxmlformats.org/officeDocument/2006/relationships" name="Tableau de bord" sheetId="2" state="visible" r:id="rId2"/>
    <sheet xmlns:r="http://schemas.openxmlformats.org/officeDocument/2006/relationships" name="Véhicules" sheetId="3" state="visible" r:id="rId3"/>
    <sheet xmlns:r="http://schemas.openxmlformats.org/officeDocument/2006/relationships" name="Instruction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yyyy-mm-dd h:mm:ss"/>
    <numFmt numFmtId="165" formatCode="DD/MM/YYYY"/>
    <numFmt numFmtId="166" formatCode="0.0"/>
    <numFmt numFmtId="167" formatCode="0.00 €"/>
    <numFmt numFmtId="168" formatCode="0.0%"/>
    <numFmt numFmtId="169" formatCode="# ##0"/>
  </numFmts>
  <fonts count="9">
    <font>
      <name val="Calibri"/>
      <family val="2"/>
      <color theme="1"/>
      <sz val="11"/>
      <scheme val="minor"/>
    </font>
    <font>
      <b val="1"/>
      <color rgb="00FFFFFF"/>
      <sz val="11"/>
    </font>
    <font>
      <b val="1"/>
    </font>
    <font>
      <b val="1"/>
      <color rgb="001E3A8A"/>
      <sz val="16"/>
    </font>
    <font>
      <b val="1"/>
      <color rgb="00FFFFFF"/>
      <sz val="12"/>
    </font>
    <font>
      <b val="1"/>
      <color rgb="001E3A8A"/>
      <sz val="12"/>
    </font>
    <font>
      <b val="1"/>
      <color rgb="00FFFFFF"/>
    </font>
    <font>
      <b val="1"/>
      <color rgb="001E3A8A"/>
      <sz val="14"/>
    </font>
    <font>
      <sz val="11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  <fill>
      <patternFill patternType="solid">
        <fgColor rgb="00F3F4F6"/>
        <bgColor rgb="00F3F4F6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  <top style="medium"/>
      <bottom style="medium"/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1" fontId="0" fillId="3" borderId="1" applyAlignment="1" pivotButton="0" quotePrefix="0" xfId="0">
      <alignment horizontal="left" vertical="center"/>
    </xf>
    <xf numFmtId="166" fontId="0" fillId="3" borderId="1" applyAlignment="1" pivotButton="0" quotePrefix="0" xfId="0">
      <alignment horizontal="left" vertical="center"/>
    </xf>
    <xf numFmtId="167" fontId="0" fillId="0" borderId="1" applyAlignment="1" pivotButton="0" quotePrefix="0" xfId="0">
      <alignment horizontal="left" vertical="center"/>
    </xf>
    <xf numFmtId="167" fontId="0" fillId="3" borderId="1" applyAlignment="1" pivotButton="0" quotePrefix="0" xfId="0">
      <alignment horizontal="left" vertical="center"/>
    </xf>
    <xf numFmtId="168" fontId="0" fillId="0" borderId="1" applyAlignment="1" pivotButton="0" quotePrefix="0" xfId="0">
      <alignment horizontal="left" vertical="center"/>
    </xf>
    <xf numFmtId="0" fontId="2" fillId="4" borderId="0" pivotButton="0" quotePrefix="0" xfId="0"/>
    <xf numFmtId="1" fontId="2" fillId="4" borderId="2" pivotButton="0" quotePrefix="0" xfId="0"/>
    <xf numFmtId="166" fontId="2" fillId="4" borderId="2" pivotButton="0" quotePrefix="0" xfId="0"/>
    <xf numFmtId="167" fontId="2" fillId="4" borderId="2" pivotButton="0" quotePrefix="0" xfId="0"/>
    <xf numFmtId="168" fontId="2" fillId="4" borderId="2" pivotButton="0" quotePrefix="0" xfId="0"/>
    <xf numFmtId="0" fontId="3" fillId="0" borderId="0" pivotButton="0" quotePrefix="0" xfId="0"/>
    <xf numFmtId="0" fontId="4" fillId="2" borderId="0" pivotButton="0" quotePrefix="0" xfId="0"/>
    <xf numFmtId="0" fontId="2" fillId="5" borderId="1" pivotButton="0" quotePrefix="0" xfId="0"/>
    <xf numFmtId="0" fontId="5" fillId="4" borderId="1" applyAlignment="1" pivotButton="0" quotePrefix="0" xfId="0">
      <alignment horizontal="center"/>
    </xf>
    <xf numFmtId="1" fontId="5" fillId="4" borderId="1" applyAlignment="1" pivotButton="0" quotePrefix="0" xfId="0">
      <alignment horizontal="center"/>
    </xf>
    <xf numFmtId="166" fontId="5" fillId="4" borderId="1" applyAlignment="1" pivotButton="0" quotePrefix="0" xfId="0">
      <alignment horizontal="center"/>
    </xf>
    <xf numFmtId="167" fontId="5" fillId="4" borderId="1" applyAlignment="1" pivotButton="0" quotePrefix="0" xfId="0">
      <alignment horizontal="center"/>
    </xf>
    <xf numFmtId="168" fontId="5" fillId="4" borderId="1" applyAlignment="1" pivotButton="0" quotePrefix="0" xfId="0">
      <alignment horizontal="center"/>
    </xf>
    <xf numFmtId="0" fontId="6" fillId="2" borderId="1" applyAlignment="1" pivotButton="0" quotePrefix="0" xfId="0">
      <alignment horizontal="center"/>
    </xf>
    <xf numFmtId="0" fontId="0" fillId="0" borderId="1" applyAlignment="1" pivotButton="0" quotePrefix="0" xfId="0">
      <alignment horizontal="left"/>
    </xf>
    <xf numFmtId="0" fontId="0" fillId="0" borderId="1" applyAlignment="1" pivotButton="0" quotePrefix="0" xfId="0">
      <alignment horizontal="center"/>
    </xf>
    <xf numFmtId="1" fontId="0" fillId="0" borderId="1" applyAlignment="1" pivotButton="0" quotePrefix="0" xfId="0">
      <alignment horizontal="center"/>
    </xf>
    <xf numFmtId="167" fontId="0" fillId="0" borderId="1" applyAlignment="1" pivotButton="0" quotePrefix="0" xfId="0">
      <alignment horizontal="center"/>
    </xf>
    <xf numFmtId="169" fontId="0" fillId="0" borderId="1" applyAlignment="1" pivotButton="0" quotePrefix="0" xfId="0">
      <alignment horizontal="center" vertical="center"/>
    </xf>
    <xf numFmtId="169" fontId="0" fillId="3" borderId="1" applyAlignment="1" pivotButton="0" quotePrefix="0" xfId="0">
      <alignment horizontal="center" vertical="center"/>
    </xf>
    <xf numFmtId="0" fontId="7" fillId="0" borderId="0" pivotButton="0" quotePrefix="0" xfId="0"/>
    <xf numFmtId="0" fontId="5" fillId="4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Chiffre d'affaires par chauffeur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'Tableau de bord'!E15</f>
            </strRef>
          </tx>
          <spPr>
            <a:ln xmlns:a="http://schemas.openxmlformats.org/drawingml/2006/main">
              <a:prstDash val="solid"/>
            </a:ln>
          </spPr>
          <cat>
            <numRef>
              <f>'Tableau de bord'!$B$16:$B$20</f>
            </numRef>
          </cat>
          <val>
            <numRef>
              <f>'Tableau de bord'!$E$16:$E$20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Chauffeur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6</col>
      <colOff>0</colOff>
      <row>1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17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6" customWidth="1" min="3" max="3"/>
    <col width="20" customWidth="1" min="4" max="4"/>
    <col width="12" customWidth="1" min="5" max="5"/>
    <col width="12" customWidth="1" min="6" max="6"/>
    <col width="13" customWidth="1" min="7" max="7"/>
    <col width="13" customWidth="1" min="8" max="8"/>
    <col width="11" customWidth="1" min="9" max="9"/>
    <col width="15" customWidth="1" min="10" max="10"/>
    <col width="11" customWidth="1" min="11" max="11"/>
    <col width="13" customWidth="1" min="12" max="12"/>
    <col width="22" customWidth="1" min="13" max="13"/>
    <col width="14" customWidth="1" min="14" max="14"/>
    <col width="12" customWidth="1" min="15" max="15"/>
    <col width="10" customWidth="1" min="16" max="16"/>
  </cols>
  <sheetData>
    <row r="1" ht="35" customHeight="1">
      <c r="A1" s="1" t="inlineStr">
        <is>
          <t>N° Course</t>
        </is>
      </c>
      <c r="B1" s="1" t="inlineStr">
        <is>
          <t>Date</t>
        </is>
      </c>
      <c r="C1" s="1" t="inlineStr">
        <is>
          <t>Chauffeur</t>
        </is>
      </c>
      <c r="D1" s="1" t="inlineStr">
        <is>
          <t>Véhicule</t>
        </is>
      </c>
      <c r="E1" s="1" t="inlineStr">
        <is>
          <t>Départ</t>
        </is>
      </c>
      <c r="F1" s="1" t="inlineStr">
        <is>
          <t>Arrivée</t>
        </is>
      </c>
      <c r="G1" s="1" t="inlineStr">
        <is>
          <t>Distance (km)</t>
        </is>
      </c>
      <c r="H1" s="1" t="inlineStr">
        <is>
          <t>Carburant (L)</t>
        </is>
      </c>
      <c r="I1" s="1" t="inlineStr">
        <is>
          <t>Prix/L (€)</t>
        </is>
      </c>
      <c r="J1" s="1" t="inlineStr">
        <is>
          <t>Coût Carburant (€)</t>
        </is>
      </c>
      <c r="K1" s="1" t="inlineStr">
        <is>
          <t>Péages (€)</t>
        </is>
      </c>
      <c r="L1" s="1" t="inlineStr">
        <is>
          <t>Coût Total (€)</t>
        </is>
      </c>
      <c r="M1" s="1" t="inlineStr">
        <is>
          <t>Client</t>
        </is>
      </c>
      <c r="N1" s="1" t="inlineStr">
        <is>
          <t>Tarif Client (€)</t>
        </is>
      </c>
      <c r="O1" s="1" t="inlineStr">
        <is>
          <t>Marge (€)</t>
        </is>
      </c>
      <c r="P1" s="1" t="inlineStr">
        <is>
          <t>% Marge</t>
        </is>
      </c>
    </row>
    <row r="2">
      <c r="A2" s="2" t="inlineStr">
        <is>
          <t>C-2024001</t>
        </is>
      </c>
      <c r="B2" s="3" t="n">
        <v>46040.72266093655</v>
      </c>
      <c r="C2" s="4" t="inlineStr">
        <is>
          <t>Sophie Martin</t>
        </is>
      </c>
      <c r="D2" s="4" t="inlineStr">
        <is>
          <t>VL-002 (Camion 19T)</t>
        </is>
      </c>
      <c r="E2" s="4" t="inlineStr">
        <is>
          <t>Rennes</t>
        </is>
      </c>
      <c r="F2" s="4" t="inlineStr">
        <is>
          <t>Strasbourg</t>
        </is>
      </c>
      <c r="G2" s="5" t="n">
        <v>230</v>
      </c>
      <c r="H2" s="6" t="n">
        <v>63</v>
      </c>
      <c r="I2" s="7" t="n">
        <v>1.73</v>
      </c>
      <c r="J2" s="7">
        <f>H2*I2</f>
        <v/>
      </c>
      <c r="K2" s="8" t="n">
        <v>55.24</v>
      </c>
      <c r="L2" s="7">
        <f>J2+K2</f>
        <v/>
      </c>
      <c r="M2" s="4" t="inlineStr">
        <is>
          <t>Fret Services</t>
        </is>
      </c>
      <c r="N2" s="8" t="n">
        <v>517.08</v>
      </c>
      <c r="O2" s="7">
        <f>N2-L2</f>
        <v/>
      </c>
      <c r="P2" s="9">
        <f>IF(N2&gt;0,O2/N2,0)</f>
        <v/>
      </c>
    </row>
    <row r="3">
      <c r="A3" s="2" t="inlineStr">
        <is>
          <t>C-2024002</t>
        </is>
      </c>
      <c r="B3" s="3" t="n">
        <v>46022.72266093655</v>
      </c>
      <c r="C3" s="4" t="inlineStr">
        <is>
          <t>Jean Moreau</t>
        </is>
      </c>
      <c r="D3" s="4" t="inlineStr">
        <is>
          <t>VL-004 (Camion 12T)</t>
        </is>
      </c>
      <c r="E3" s="4" t="inlineStr">
        <is>
          <t>Marseille</t>
        </is>
      </c>
      <c r="F3" s="4" t="inlineStr">
        <is>
          <t>Toulouse</t>
        </is>
      </c>
      <c r="G3" s="5" t="n">
        <v>241</v>
      </c>
      <c r="H3" s="6" t="n">
        <v>79.09999999999999</v>
      </c>
      <c r="I3" s="7" t="n">
        <v>1.69</v>
      </c>
      <c r="J3" s="7">
        <f>H3*I3</f>
        <v/>
      </c>
      <c r="K3" s="8" t="n">
        <v>26.18</v>
      </c>
      <c r="L3" s="7">
        <f>J3+K3</f>
        <v/>
      </c>
      <c r="M3" s="4" t="inlineStr">
        <is>
          <t>Transport Plus SAS</t>
        </is>
      </c>
      <c r="N3" s="8" t="n">
        <v>589.25</v>
      </c>
      <c r="O3" s="7">
        <f>N3-L3</f>
        <v/>
      </c>
      <c r="P3" s="9">
        <f>IF(N3&gt;0,O3/N3,0)</f>
        <v/>
      </c>
    </row>
    <row r="4">
      <c r="A4" s="2" t="inlineStr">
        <is>
          <t>C-2024003</t>
        </is>
      </c>
      <c r="B4" s="3" t="n">
        <v>46043.72266093655</v>
      </c>
      <c r="C4" s="4" t="inlineStr">
        <is>
          <t>Pierre Lefebvre</t>
        </is>
      </c>
      <c r="D4" s="4" t="inlineStr">
        <is>
          <t>VL-001 (Camion 12T)</t>
        </is>
      </c>
      <c r="E4" s="4" t="inlineStr">
        <is>
          <t>Lyon</t>
        </is>
      </c>
      <c r="F4" s="4" t="inlineStr">
        <is>
          <t>Nantes</t>
        </is>
      </c>
      <c r="G4" s="5" t="n">
        <v>609</v>
      </c>
      <c r="H4" s="6" t="n">
        <v>200.5</v>
      </c>
      <c r="I4" s="7" t="n">
        <v>1.68</v>
      </c>
      <c r="J4" s="7">
        <f>H4*I4</f>
        <v/>
      </c>
      <c r="K4" s="8" t="n">
        <v>53.43</v>
      </c>
      <c r="L4" s="7">
        <f>J4+K4</f>
        <v/>
      </c>
      <c r="M4" s="4" t="inlineStr">
        <is>
          <t>Fret Services</t>
        </is>
      </c>
      <c r="N4" s="8" t="n">
        <v>1580.56</v>
      </c>
      <c r="O4" s="7">
        <f>N4-L4</f>
        <v/>
      </c>
      <c r="P4" s="9">
        <f>IF(N4&gt;0,O4/N4,0)</f>
        <v/>
      </c>
    </row>
    <row r="5">
      <c r="A5" s="2" t="inlineStr">
        <is>
          <t>C-2024004</t>
        </is>
      </c>
      <c r="B5" s="3" t="n">
        <v>46023.72266093655</v>
      </c>
      <c r="C5" s="4" t="inlineStr">
        <is>
          <t>Pierre Lefebvre</t>
        </is>
      </c>
      <c r="D5" s="4" t="inlineStr">
        <is>
          <t>VL-001 (Camion 12T)</t>
        </is>
      </c>
      <c r="E5" s="4" t="inlineStr">
        <is>
          <t>Toulouse</t>
        </is>
      </c>
      <c r="F5" s="4" t="inlineStr">
        <is>
          <t>Paris</t>
        </is>
      </c>
      <c r="G5" s="5" t="n">
        <v>698</v>
      </c>
      <c r="H5" s="6" t="n">
        <v>191.8</v>
      </c>
      <c r="I5" s="7" t="n">
        <v>1.76</v>
      </c>
      <c r="J5" s="7">
        <f>H5*I5</f>
        <v/>
      </c>
      <c r="K5" s="8" t="n">
        <v>43.58</v>
      </c>
      <c r="L5" s="7">
        <f>J5+K5</f>
        <v/>
      </c>
      <c r="M5" s="4" t="inlineStr">
        <is>
          <t>Distribution Rapide</t>
        </is>
      </c>
      <c r="N5" s="8" t="n">
        <v>1491.86</v>
      </c>
      <c r="O5" s="7">
        <f>N5-L5</f>
        <v/>
      </c>
      <c r="P5" s="9">
        <f>IF(N5&gt;0,O5/N5,0)</f>
        <v/>
      </c>
    </row>
    <row r="6">
      <c r="A6" s="2" t="inlineStr">
        <is>
          <t>C-2024005</t>
        </is>
      </c>
      <c r="B6" s="3" t="n">
        <v>46052.72266093655</v>
      </c>
      <c r="C6" s="4" t="inlineStr">
        <is>
          <t>Marie Dubois</t>
        </is>
      </c>
      <c r="D6" s="4" t="inlineStr">
        <is>
          <t>VL-001 (Camion 12T)</t>
        </is>
      </c>
      <c r="E6" s="4" t="inlineStr">
        <is>
          <t>Toulouse</t>
        </is>
      </c>
      <c r="F6" s="4" t="inlineStr">
        <is>
          <t>Strasbourg</t>
        </is>
      </c>
      <c r="G6" s="5" t="n">
        <v>421</v>
      </c>
      <c r="H6" s="6" t="n">
        <v>131.8</v>
      </c>
      <c r="I6" s="7" t="n">
        <v>1.77</v>
      </c>
      <c r="J6" s="7">
        <f>H6*I6</f>
        <v/>
      </c>
      <c r="K6" s="8" t="n">
        <v>72.63</v>
      </c>
      <c r="L6" s="7">
        <f>J6+K6</f>
        <v/>
      </c>
      <c r="M6" s="4" t="inlineStr">
        <is>
          <t>Cargo France</t>
        </is>
      </c>
      <c r="N6" s="8" t="n">
        <v>1091.13</v>
      </c>
      <c r="O6" s="7">
        <f>N6-L6</f>
        <v/>
      </c>
      <c r="P6" s="9">
        <f>IF(N6&gt;0,O6/N6,0)</f>
        <v/>
      </c>
    </row>
    <row r="7">
      <c r="A7" s="2" t="inlineStr">
        <is>
          <t>C-2024006</t>
        </is>
      </c>
      <c r="B7" s="3" t="n">
        <v>46048.72266093655</v>
      </c>
      <c r="C7" s="4" t="inlineStr">
        <is>
          <t>Marie Dubois</t>
        </is>
      </c>
      <c r="D7" s="4" t="inlineStr">
        <is>
          <t>VL-004 (Camion 12T)</t>
        </is>
      </c>
      <c r="E7" s="4" t="inlineStr">
        <is>
          <t>Paris</t>
        </is>
      </c>
      <c r="F7" s="4" t="inlineStr">
        <is>
          <t>Lyon</t>
        </is>
      </c>
      <c r="G7" s="5" t="n">
        <v>255</v>
      </c>
      <c r="H7" s="6" t="n">
        <v>67.90000000000001</v>
      </c>
      <c r="I7" s="7" t="n">
        <v>1.79</v>
      </c>
      <c r="J7" s="7">
        <f>H7*I7</f>
        <v/>
      </c>
      <c r="K7" s="8" t="n">
        <v>50.81</v>
      </c>
      <c r="L7" s="7">
        <f>J7+K7</f>
        <v/>
      </c>
      <c r="M7" s="4" t="inlineStr">
        <is>
          <t>Transport Plus SAS</t>
        </is>
      </c>
      <c r="N7" s="8" t="n">
        <v>706.67</v>
      </c>
      <c r="O7" s="7">
        <f>N7-L7</f>
        <v/>
      </c>
      <c r="P7" s="9">
        <f>IF(N7&gt;0,O7/N7,0)</f>
        <v/>
      </c>
    </row>
    <row r="8">
      <c r="A8" s="2" t="inlineStr">
        <is>
          <t>C-2024007</t>
        </is>
      </c>
      <c r="B8" s="3" t="n">
        <v>46024.72266093655</v>
      </c>
      <c r="C8" s="4" t="inlineStr">
        <is>
          <t>Marie Dubois</t>
        </is>
      </c>
      <c r="D8" s="4" t="inlineStr">
        <is>
          <t>VL-003 (Fourgon)</t>
        </is>
      </c>
      <c r="E8" s="4" t="inlineStr">
        <is>
          <t>Nice</t>
        </is>
      </c>
      <c r="F8" s="4" t="inlineStr">
        <is>
          <t>Rennes</t>
        </is>
      </c>
      <c r="G8" s="5" t="n">
        <v>473</v>
      </c>
      <c r="H8" s="6" t="n">
        <v>148.6</v>
      </c>
      <c r="I8" s="7" t="n">
        <v>1.66</v>
      </c>
      <c r="J8" s="7">
        <f>H8*I8</f>
        <v/>
      </c>
      <c r="K8" s="8" t="n">
        <v>51.17</v>
      </c>
      <c r="L8" s="7">
        <f>J8+K8</f>
        <v/>
      </c>
      <c r="M8" s="4" t="inlineStr">
        <is>
          <t>Logistique Express SARL</t>
        </is>
      </c>
      <c r="N8" s="8" t="n">
        <v>1099.22</v>
      </c>
      <c r="O8" s="7">
        <f>N8-L8</f>
        <v/>
      </c>
      <c r="P8" s="9">
        <f>IF(N8&gt;0,O8/N8,0)</f>
        <v/>
      </c>
    </row>
    <row r="9">
      <c r="A9" s="2" t="inlineStr">
        <is>
          <t>C-2024008</t>
        </is>
      </c>
      <c r="B9" s="3" t="n">
        <v>46041.72266093655</v>
      </c>
      <c r="C9" s="4" t="inlineStr">
        <is>
          <t>Marie Dubois</t>
        </is>
      </c>
      <c r="D9" s="4" t="inlineStr">
        <is>
          <t>VL-002 (Camion 19T)</t>
        </is>
      </c>
      <c r="E9" s="4" t="inlineStr">
        <is>
          <t>Nantes</t>
        </is>
      </c>
      <c r="F9" s="4" t="inlineStr">
        <is>
          <t>Paris</t>
        </is>
      </c>
      <c r="G9" s="5" t="n">
        <v>786</v>
      </c>
      <c r="H9" s="6" t="n">
        <v>241.3</v>
      </c>
      <c r="I9" s="7" t="n">
        <v>1.83</v>
      </c>
      <c r="J9" s="7">
        <f>H9*I9</f>
        <v/>
      </c>
      <c r="K9" s="8" t="n">
        <v>40.24</v>
      </c>
      <c r="L9" s="7">
        <f>J9+K9</f>
        <v/>
      </c>
      <c r="M9" s="4" t="inlineStr">
        <is>
          <t>Transport Plus SAS</t>
        </is>
      </c>
      <c r="N9" s="8" t="n">
        <v>1950.65</v>
      </c>
      <c r="O9" s="7">
        <f>N9-L9</f>
        <v/>
      </c>
      <c r="P9" s="9">
        <f>IF(N9&gt;0,O9/N9,0)</f>
        <v/>
      </c>
    </row>
    <row r="10">
      <c r="A10" s="2" t="inlineStr">
        <is>
          <t>C-2024009</t>
        </is>
      </c>
      <c r="B10" s="3" t="n">
        <v>46050.72266093655</v>
      </c>
      <c r="C10" s="4" t="inlineStr">
        <is>
          <t>Thomas Bernard</t>
        </is>
      </c>
      <c r="D10" s="4" t="inlineStr">
        <is>
          <t>VL-003 (Fourgon)</t>
        </is>
      </c>
      <c r="E10" s="4" t="inlineStr">
        <is>
          <t>Paris</t>
        </is>
      </c>
      <c r="F10" s="4" t="inlineStr">
        <is>
          <t>Toulouse</t>
        </is>
      </c>
      <c r="G10" s="5" t="n">
        <v>387</v>
      </c>
      <c r="H10" s="6" t="n">
        <v>114.6</v>
      </c>
      <c r="I10" s="7" t="n">
        <v>1.74</v>
      </c>
      <c r="J10" s="7">
        <f>H10*I10</f>
        <v/>
      </c>
      <c r="K10" s="8" t="n">
        <v>56.82</v>
      </c>
      <c r="L10" s="7">
        <f>J10+K10</f>
        <v/>
      </c>
      <c r="M10" s="4" t="inlineStr">
        <is>
          <t>Fret Services</t>
        </is>
      </c>
      <c r="N10" s="8" t="n">
        <v>923.5</v>
      </c>
      <c r="O10" s="7">
        <f>N10-L10</f>
        <v/>
      </c>
      <c r="P10" s="9">
        <f>IF(N10&gt;0,O10/N10,0)</f>
        <v/>
      </c>
    </row>
    <row r="11">
      <c r="A11" s="2" t="inlineStr">
        <is>
          <t>C-2024010</t>
        </is>
      </c>
      <c r="B11" s="3" t="n">
        <v>46028.72266093655</v>
      </c>
      <c r="C11" s="4" t="inlineStr">
        <is>
          <t>Thomas Bernard</t>
        </is>
      </c>
      <c r="D11" s="4" t="inlineStr">
        <is>
          <t>VL-001 (Camion 12T)</t>
        </is>
      </c>
      <c r="E11" s="4" t="inlineStr">
        <is>
          <t>Strasbourg</t>
        </is>
      </c>
      <c r="F11" s="4" t="inlineStr">
        <is>
          <t>Marseille</t>
        </is>
      </c>
      <c r="G11" s="5" t="n">
        <v>138</v>
      </c>
      <c r="H11" s="6" t="n">
        <v>46.4</v>
      </c>
      <c r="I11" s="7" t="n">
        <v>1.85</v>
      </c>
      <c r="J11" s="7">
        <f>H11*I11</f>
        <v/>
      </c>
      <c r="K11" s="8" t="n">
        <v>23.3</v>
      </c>
      <c r="L11" s="7">
        <f>J11+K11</f>
        <v/>
      </c>
      <c r="M11" s="4" t="inlineStr">
        <is>
          <t>Trans-Europe</t>
        </is>
      </c>
      <c r="N11" s="8" t="n">
        <v>423.8</v>
      </c>
      <c r="O11" s="7">
        <f>N11-L11</f>
        <v/>
      </c>
      <c r="P11" s="9">
        <f>IF(N11&gt;0,O11/N11,0)</f>
        <v/>
      </c>
    </row>
    <row r="12">
      <c r="A12" s="2" t="inlineStr">
        <is>
          <t>C-2024011</t>
        </is>
      </c>
      <c r="B12" s="3" t="n">
        <v>46037.72266093655</v>
      </c>
      <c r="C12" s="4" t="inlineStr">
        <is>
          <t>Sophie Martin</t>
        </is>
      </c>
      <c r="D12" s="4" t="inlineStr">
        <is>
          <t>VL-004 (Camion 12T)</t>
        </is>
      </c>
      <c r="E12" s="4" t="inlineStr">
        <is>
          <t>Strasbourg</t>
        </is>
      </c>
      <c r="F12" s="4" t="inlineStr">
        <is>
          <t>Lyon</t>
        </is>
      </c>
      <c r="G12" s="5" t="n">
        <v>664</v>
      </c>
      <c r="H12" s="6" t="n">
        <v>204.9</v>
      </c>
      <c r="I12" s="7" t="n">
        <v>1.85</v>
      </c>
      <c r="J12" s="7">
        <f>H12*I12</f>
        <v/>
      </c>
      <c r="K12" s="8" t="n">
        <v>11.19</v>
      </c>
      <c r="L12" s="7">
        <f>J12+K12</f>
        <v/>
      </c>
      <c r="M12" s="4" t="inlineStr">
        <is>
          <t>Trans-Europe</t>
        </is>
      </c>
      <c r="N12" s="8" t="n">
        <v>1353.59</v>
      </c>
      <c r="O12" s="7">
        <f>N12-L12</f>
        <v/>
      </c>
      <c r="P12" s="9">
        <f>IF(N12&gt;0,O12/N12,0)</f>
        <v/>
      </c>
    </row>
    <row r="13">
      <c r="A13" s="2" t="inlineStr">
        <is>
          <t>C-2024012</t>
        </is>
      </c>
      <c r="B13" s="3" t="n">
        <v>46024.72266093655</v>
      </c>
      <c r="C13" s="4" t="inlineStr">
        <is>
          <t>Marie Dubois</t>
        </is>
      </c>
      <c r="D13" s="4" t="inlineStr">
        <is>
          <t>VL-005 (Semi-remorque)</t>
        </is>
      </c>
      <c r="E13" s="4" t="inlineStr">
        <is>
          <t>Lyon</t>
        </is>
      </c>
      <c r="F13" s="4" t="inlineStr">
        <is>
          <t>Nantes</t>
        </is>
      </c>
      <c r="G13" s="5" t="n">
        <v>710</v>
      </c>
      <c r="H13" s="6" t="n">
        <v>191.5</v>
      </c>
      <c r="I13" s="7" t="n">
        <v>1.77</v>
      </c>
      <c r="J13" s="7">
        <f>H13*I13</f>
        <v/>
      </c>
      <c r="K13" s="8" t="n">
        <v>15.22</v>
      </c>
      <c r="L13" s="7">
        <f>J13+K13</f>
        <v/>
      </c>
      <c r="M13" s="4" t="inlineStr">
        <is>
          <t>Distribution Rapide</t>
        </is>
      </c>
      <c r="N13" s="8" t="n">
        <v>1846.94</v>
      </c>
      <c r="O13" s="7">
        <f>N13-L13</f>
        <v/>
      </c>
      <c r="P13" s="9">
        <f>IF(N13&gt;0,O13/N13,0)</f>
        <v/>
      </c>
    </row>
    <row r="14">
      <c r="A14" s="2" t="inlineStr">
        <is>
          <t>C-2024013</t>
        </is>
      </c>
      <c r="B14" s="3" t="n">
        <v>46037.72266093655</v>
      </c>
      <c r="C14" s="4" t="inlineStr">
        <is>
          <t>Jean Moreau</t>
        </is>
      </c>
      <c r="D14" s="4" t="inlineStr">
        <is>
          <t>VL-002 (Camion 19T)</t>
        </is>
      </c>
      <c r="E14" s="4" t="inlineStr">
        <is>
          <t>Bordeaux</t>
        </is>
      </c>
      <c r="F14" s="4" t="inlineStr">
        <is>
          <t>Lyon</t>
        </is>
      </c>
      <c r="G14" s="5" t="n">
        <v>612</v>
      </c>
      <c r="H14" s="6" t="n">
        <v>163.8</v>
      </c>
      <c r="I14" s="7" t="n">
        <v>1.73</v>
      </c>
      <c r="J14" s="7">
        <f>H14*I14</f>
        <v/>
      </c>
      <c r="K14" s="8" t="n">
        <v>50.28</v>
      </c>
      <c r="L14" s="7">
        <f>J14+K14</f>
        <v/>
      </c>
      <c r="M14" s="4" t="inlineStr">
        <is>
          <t>Trans-Europe</t>
        </is>
      </c>
      <c r="N14" s="8" t="n">
        <v>1510.55</v>
      </c>
      <c r="O14" s="7">
        <f>N14-L14</f>
        <v/>
      </c>
      <c r="P14" s="9">
        <f>IF(N14&gt;0,O14/N14,0)</f>
        <v/>
      </c>
    </row>
    <row r="15">
      <c r="A15" s="2" t="inlineStr">
        <is>
          <t>C-2024014</t>
        </is>
      </c>
      <c r="B15" s="3" t="n">
        <v>46048.72266093655</v>
      </c>
      <c r="C15" s="4" t="inlineStr">
        <is>
          <t>Thomas Bernard</t>
        </is>
      </c>
      <c r="D15" s="4" t="inlineStr">
        <is>
          <t>VL-001 (Camion 12T)</t>
        </is>
      </c>
      <c r="E15" s="4" t="inlineStr">
        <is>
          <t>Marseille</t>
        </is>
      </c>
      <c r="F15" s="4" t="inlineStr">
        <is>
          <t>Strasbourg</t>
        </is>
      </c>
      <c r="G15" s="5" t="n">
        <v>609</v>
      </c>
      <c r="H15" s="6" t="n">
        <v>177.8</v>
      </c>
      <c r="I15" s="7" t="n">
        <v>1.81</v>
      </c>
      <c r="J15" s="7">
        <f>H15*I15</f>
        <v/>
      </c>
      <c r="K15" s="8" t="n">
        <v>37.25</v>
      </c>
      <c r="L15" s="7">
        <f>J15+K15</f>
        <v/>
      </c>
      <c r="M15" s="4" t="inlineStr">
        <is>
          <t>Distribution Rapide</t>
        </is>
      </c>
      <c r="N15" s="8" t="n">
        <v>1564.65</v>
      </c>
      <c r="O15" s="7">
        <f>N15-L15</f>
        <v/>
      </c>
      <c r="P15" s="9">
        <f>IF(N15&gt;0,O15/N15,0)</f>
        <v/>
      </c>
    </row>
    <row r="16">
      <c r="A16" s="2" t="inlineStr">
        <is>
          <t>C-2024015</t>
        </is>
      </c>
      <c r="B16" s="3" t="n">
        <v>46035.72266093655</v>
      </c>
      <c r="C16" s="4" t="inlineStr">
        <is>
          <t>Sophie Martin</t>
        </is>
      </c>
      <c r="D16" s="4" t="inlineStr">
        <is>
          <t>VL-005 (Semi-remorque)</t>
        </is>
      </c>
      <c r="E16" s="4" t="inlineStr">
        <is>
          <t>Lyon</t>
        </is>
      </c>
      <c r="F16" s="4" t="inlineStr">
        <is>
          <t>Bordeaux</t>
        </is>
      </c>
      <c r="G16" s="5" t="n">
        <v>800</v>
      </c>
      <c r="H16" s="6" t="n">
        <v>269.4</v>
      </c>
      <c r="I16" s="7" t="n">
        <v>1.75</v>
      </c>
      <c r="J16" s="7">
        <f>H16*I16</f>
        <v/>
      </c>
      <c r="K16" s="8" t="n">
        <v>50.14</v>
      </c>
      <c r="L16" s="7">
        <f>J16+K16</f>
        <v/>
      </c>
      <c r="M16" s="4" t="inlineStr">
        <is>
          <t>Cargo France</t>
        </is>
      </c>
      <c r="N16" s="8" t="n">
        <v>1983.17</v>
      </c>
      <c r="O16" s="7">
        <f>N16-L16</f>
        <v/>
      </c>
      <c r="P16" s="9">
        <f>IF(N16&gt;0,O16/N16,0)</f>
        <v/>
      </c>
    </row>
    <row r="17">
      <c r="A17" s="10" t="inlineStr">
        <is>
          <t>TOTAUX</t>
        </is>
      </c>
      <c r="G17" s="11">
        <f>SUM(G2:G16)</f>
        <v/>
      </c>
      <c r="H17" s="12">
        <f>SUM(H2:H16)</f>
        <v/>
      </c>
      <c r="J17" s="13">
        <f>SUM(J2:J16)</f>
        <v/>
      </c>
      <c r="K17" s="13">
        <f>SUM(K2:K16)</f>
        <v/>
      </c>
      <c r="L17" s="13">
        <f>SUM(L2:L16)</f>
        <v/>
      </c>
      <c r="N17" s="13">
        <f>SUM(N2:N16)</f>
        <v/>
      </c>
      <c r="O17" s="13">
        <f>SUM(O2:O16)</f>
        <v/>
      </c>
      <c r="P17" s="14">
        <f>IF(N17&gt;0,O17/N17,0)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E20"/>
  <sheetViews>
    <sheetView workbookViewId="0">
      <selection activeCell="A1" sqref="A1"/>
    </sheetView>
  </sheetViews>
  <sheetFormatPr baseColWidth="8" defaultRowHeight="15"/>
  <cols>
    <col width="20" customWidth="1" min="2" max="2"/>
    <col width="12" customWidth="1" min="3" max="3"/>
    <col width="15" customWidth="1" min="4" max="4"/>
    <col width="15" customWidth="1" min="5" max="5"/>
  </cols>
  <sheetData>
    <row r="2">
      <c r="B2" s="15" t="inlineStr">
        <is>
          <t>TABLEAU DE BORD TRANSPORT</t>
        </is>
      </c>
    </row>
    <row r="4">
      <c r="B4" s="16" t="inlineStr">
        <is>
          <t>INDICATEURS CLÉS</t>
        </is>
      </c>
    </row>
    <row r="5">
      <c r="B5" s="17" t="inlineStr">
        <is>
          <t>Nombre de courses</t>
        </is>
      </c>
      <c r="D5" s="18">
        <f>COUNTA(Transports!A2:A16)</f>
        <v/>
      </c>
    </row>
    <row r="6">
      <c r="B6" s="17" t="inlineStr">
        <is>
          <t>Distance totale (km)</t>
        </is>
      </c>
      <c r="D6" s="19">
        <f>SUM(Transports!G2:G16)</f>
        <v/>
      </c>
    </row>
    <row r="7">
      <c r="B7" s="17" t="inlineStr">
        <is>
          <t>Carburant total (L)</t>
        </is>
      </c>
      <c r="D7" s="20">
        <f>SUM(Transports!H2:H16)</f>
        <v/>
      </c>
    </row>
    <row r="8">
      <c r="B8" s="17" t="inlineStr">
        <is>
          <t>Coût total (€)</t>
        </is>
      </c>
      <c r="D8" s="21">
        <f>SUM(Transports!L2:L16)</f>
        <v/>
      </c>
    </row>
    <row r="9">
      <c r="B9" s="17" t="inlineStr">
        <is>
          <t>Chiffre d'affaires (€)</t>
        </is>
      </c>
      <c r="D9" s="21">
        <f>SUM(Transports!N2:N16)</f>
        <v/>
      </c>
    </row>
    <row r="10">
      <c r="B10" s="17" t="inlineStr">
        <is>
          <t>Marge totale (€)</t>
        </is>
      </c>
      <c r="D10" s="21">
        <f>SUM(Transports!O2:O16)</f>
        <v/>
      </c>
    </row>
    <row r="11">
      <c r="B11" s="17" t="inlineStr">
        <is>
          <t>Marge moyenne (%)</t>
        </is>
      </c>
      <c r="D11" s="22">
        <f>AVERAGE(Transports!P2:P16)</f>
        <v/>
      </c>
    </row>
    <row r="14">
      <c r="B14" s="16" t="inlineStr">
        <is>
          <t>PERFORMANCE PAR CHAUFFEUR</t>
        </is>
      </c>
    </row>
    <row r="15">
      <c r="B15" s="23" t="inlineStr">
        <is>
          <t>Chauffeur</t>
        </is>
      </c>
      <c r="C15" s="23" t="inlineStr">
        <is>
          <t>Courses</t>
        </is>
      </c>
      <c r="D15" s="23" t="inlineStr">
        <is>
          <t>Distance (km)</t>
        </is>
      </c>
      <c r="E15" s="23" t="inlineStr">
        <is>
          <t>CA (€)</t>
        </is>
      </c>
    </row>
    <row r="16">
      <c r="B16" s="24" t="inlineStr">
        <is>
          <t>Jean Moreau</t>
        </is>
      </c>
      <c r="C16" s="25">
        <f>COUNTIF(Transports!C:C,B16)</f>
        <v/>
      </c>
      <c r="D16" s="26">
        <f>SUMIF(Transports!C:C,B16,Transports!G:G)</f>
        <v/>
      </c>
      <c r="E16" s="27">
        <f>SUMIF(Transports!C:C,B16,Transports!N:N)</f>
        <v/>
      </c>
    </row>
    <row r="17">
      <c r="B17" s="24" t="inlineStr">
        <is>
          <t>Marie Dubois</t>
        </is>
      </c>
      <c r="C17" s="25">
        <f>COUNTIF(Transports!C:C,B17)</f>
        <v/>
      </c>
      <c r="D17" s="26">
        <f>SUMIF(Transports!C:C,B17,Transports!G:G)</f>
        <v/>
      </c>
      <c r="E17" s="27">
        <f>SUMIF(Transports!C:C,B17,Transports!N:N)</f>
        <v/>
      </c>
    </row>
    <row r="18">
      <c r="B18" s="24" t="inlineStr">
        <is>
          <t>Pierre Lefebvre</t>
        </is>
      </c>
      <c r="C18" s="25">
        <f>COUNTIF(Transports!C:C,B18)</f>
        <v/>
      </c>
      <c r="D18" s="26">
        <f>SUMIF(Transports!C:C,B18,Transports!G:G)</f>
        <v/>
      </c>
      <c r="E18" s="27">
        <f>SUMIF(Transports!C:C,B18,Transports!N:N)</f>
        <v/>
      </c>
    </row>
    <row r="19">
      <c r="B19" s="24" t="inlineStr">
        <is>
          <t>Sophie Martin</t>
        </is>
      </c>
      <c r="C19" s="25">
        <f>COUNTIF(Transports!C:C,B19)</f>
        <v/>
      </c>
      <c r="D19" s="26">
        <f>SUMIF(Transports!C:C,B19,Transports!G:G)</f>
        <v/>
      </c>
      <c r="E19" s="27">
        <f>SUMIF(Transports!C:C,B19,Transports!N:N)</f>
        <v/>
      </c>
    </row>
    <row r="20">
      <c r="B20" s="24" t="inlineStr">
        <is>
          <t>Thomas Bernard</t>
        </is>
      </c>
      <c r="C20" s="25">
        <f>COUNTIF(Transports!C:C,B20)</f>
        <v/>
      </c>
      <c r="D20" s="26">
        <f>SUMIF(Transports!C:C,B20,Transports!G:G)</f>
        <v/>
      </c>
      <c r="E20" s="27">
        <f>SUMIF(Transports!C:C,B20,Transports!N:N)</f>
        <v/>
      </c>
    </row>
  </sheetData>
  <mergeCells count="3">
    <mergeCell ref="B2:E2"/>
    <mergeCell ref="B4:E4"/>
    <mergeCell ref="B14:E1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6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1" ht="35" customHeight="1">
      <c r="A1" s="1" t="inlineStr">
        <is>
          <t>Véhicule</t>
        </is>
      </c>
      <c r="B1" s="1" t="inlineStr">
        <is>
          <t>Type</t>
        </is>
      </c>
      <c r="C1" s="1" t="inlineStr">
        <is>
          <t>Immatriculation</t>
        </is>
      </c>
      <c r="D1" s="1" t="inlineStr">
        <is>
          <t>Date Acquisition</t>
        </is>
      </c>
      <c r="E1" s="1" t="inlineStr">
        <is>
          <t>Km Initial</t>
        </is>
      </c>
      <c r="F1" s="1" t="inlineStr">
        <is>
          <t>Km Actuel</t>
        </is>
      </c>
      <c r="G1" s="1" t="inlineStr">
        <is>
          <t>Km Parcourus</t>
        </is>
      </c>
      <c r="H1" s="1" t="inlineStr">
        <is>
          <t>Dernière Révision</t>
        </is>
      </c>
      <c r="I1" s="1" t="inlineStr">
        <is>
          <t>Prochaine Révision</t>
        </is>
      </c>
      <c r="J1" s="1" t="inlineStr">
        <is>
          <t>Statut</t>
        </is>
      </c>
    </row>
    <row r="2">
      <c r="A2" s="4" t="inlineStr">
        <is>
          <t>VL-001</t>
        </is>
      </c>
      <c r="B2" s="4" t="inlineStr">
        <is>
          <t>Camion 12T</t>
        </is>
      </c>
      <c r="C2" s="2" t="inlineStr">
        <is>
          <t>AB-123-CD</t>
        </is>
      </c>
      <c r="D2" s="3" t="n">
        <v>43905</v>
      </c>
      <c r="E2" s="28" t="n">
        <v>45000</v>
      </c>
      <c r="F2" s="29" t="n">
        <v>125000</v>
      </c>
      <c r="G2" s="28">
        <f>F2-E2</f>
        <v/>
      </c>
      <c r="H2" s="3" t="n">
        <v>45570</v>
      </c>
      <c r="I2" s="3" t="n">
        <v>45752</v>
      </c>
      <c r="J2" s="2" t="inlineStr">
        <is>
          <t>Actif</t>
        </is>
      </c>
    </row>
    <row r="3">
      <c r="A3" s="4" t="inlineStr">
        <is>
          <t>VL-002</t>
        </is>
      </c>
      <c r="B3" s="4" t="inlineStr">
        <is>
          <t>Camion 19T</t>
        </is>
      </c>
      <c r="C3" s="2" t="inlineStr">
        <is>
          <t>EF-456-GH</t>
        </is>
      </c>
      <c r="D3" s="3" t="n">
        <v>43636</v>
      </c>
      <c r="E3" s="28" t="n">
        <v>78000</v>
      </c>
      <c r="F3" s="29" t="n">
        <v>185000</v>
      </c>
      <c r="G3" s="28">
        <f>F3-E3</f>
        <v/>
      </c>
      <c r="H3" s="3" t="n">
        <v>45547</v>
      </c>
      <c r="I3" s="3" t="n">
        <v>45728</v>
      </c>
      <c r="J3" s="2" t="inlineStr">
        <is>
          <t>Actif</t>
        </is>
      </c>
    </row>
    <row r="4">
      <c r="A4" s="4" t="inlineStr">
        <is>
          <t>VL-003</t>
        </is>
      </c>
      <c r="B4" s="4" t="inlineStr">
        <is>
          <t>Fourgon</t>
        </is>
      </c>
      <c r="C4" s="2" t="inlineStr">
        <is>
          <t>IJ-789-KL</t>
        </is>
      </c>
      <c r="D4" s="3" t="n">
        <v>44571</v>
      </c>
      <c r="E4" s="28" t="n">
        <v>12000</v>
      </c>
      <c r="F4" s="29" t="n">
        <v>68000</v>
      </c>
      <c r="G4" s="28">
        <f>F4-E4</f>
        <v/>
      </c>
      <c r="H4" s="3" t="n">
        <v>45604</v>
      </c>
      <c r="I4" s="3" t="n">
        <v>45785</v>
      </c>
      <c r="J4" s="2" t="inlineStr">
        <is>
          <t>Actif</t>
        </is>
      </c>
    </row>
    <row r="5">
      <c r="A5" s="4" t="inlineStr">
        <is>
          <t>VL-004</t>
        </is>
      </c>
      <c r="B5" s="4" t="inlineStr">
        <is>
          <t>Camion 12T</t>
        </is>
      </c>
      <c r="C5" s="2" t="inlineStr">
        <is>
          <t>MN-012-OP</t>
        </is>
      </c>
      <c r="D5" s="3" t="n">
        <v>44433</v>
      </c>
      <c r="E5" s="28" t="n">
        <v>35000</v>
      </c>
      <c r="F5" s="29" t="n">
        <v>98000</v>
      </c>
      <c r="G5" s="28">
        <f>F5-E5</f>
        <v/>
      </c>
      <c r="H5" s="3" t="n">
        <v>45585</v>
      </c>
      <c r="I5" s="3" t="n">
        <v>45767</v>
      </c>
      <c r="J5" s="2" t="inlineStr">
        <is>
          <t>Actif</t>
        </is>
      </c>
    </row>
    <row r="6">
      <c r="A6" s="4" t="inlineStr">
        <is>
          <t>VL-005</t>
        </is>
      </c>
      <c r="B6" s="4" t="inlineStr">
        <is>
          <t>Semi-remorque</t>
        </is>
      </c>
      <c r="C6" s="2" t="inlineStr">
        <is>
          <t>QR-345-ST</t>
        </is>
      </c>
      <c r="D6" s="3" t="n">
        <v>43409</v>
      </c>
      <c r="E6" s="28" t="n">
        <v>120000</v>
      </c>
      <c r="F6" s="29" t="n">
        <v>285000</v>
      </c>
      <c r="G6" s="28">
        <f>F6-E6</f>
        <v/>
      </c>
      <c r="H6" s="3" t="n">
        <v>45519</v>
      </c>
      <c r="I6" s="3" t="n">
        <v>45703</v>
      </c>
      <c r="J6" s="2" t="inlineStr">
        <is>
          <t>Révision due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G27"/>
  <sheetViews>
    <sheetView workbookViewId="0">
      <selection activeCell="A1" sqref="A1"/>
    </sheetView>
  </sheetViews>
  <sheetFormatPr baseColWidth="8" defaultRowHeight="15"/>
  <cols>
    <col width="35" customWidth="1" min="2" max="2"/>
    <col width="55" customWidth="1" min="3" max="3"/>
  </cols>
  <sheetData>
    <row r="2">
      <c r="B2" s="30" t="inlineStr">
        <is>
          <t>GUIDE D'UTILISATION - GESTION TRANSPORT</t>
        </is>
      </c>
    </row>
    <row r="5">
      <c r="B5" s="31" t="inlineStr">
        <is>
          <t>1. FEUILLE TRANSPORTS</t>
        </is>
      </c>
    </row>
    <row r="6">
      <c r="C6" s="32" t="inlineStr">
        <is>
          <t>Saisissez chaque nouvelle course avec :</t>
        </is>
      </c>
    </row>
    <row r="7">
      <c r="C7" s="32" t="inlineStr">
        <is>
          <t>- Les cellules jaunes sont à remplir (distance, carburant, péages, tarif client)</t>
        </is>
      </c>
    </row>
    <row r="8">
      <c r="C8" s="32" t="inlineStr">
        <is>
          <t>- Les autres se calculent automatiquement</t>
        </is>
      </c>
    </row>
    <row r="9">
      <c r="C9" s="32" t="inlineStr">
        <is>
          <t>- Numérotez les courses séquentiellement (C-2024016, C-2024017...)</t>
        </is>
      </c>
    </row>
    <row r="11">
      <c r="B11" s="31" t="inlineStr">
        <is>
          <t>2. FEUILLE TABLEAU DE BORD</t>
        </is>
      </c>
    </row>
    <row r="12">
      <c r="C12" s="32" t="inlineStr">
        <is>
          <t>Consultez vos statistiques en temps réel :</t>
        </is>
      </c>
    </row>
    <row r="13">
      <c r="C13" s="32" t="inlineStr">
        <is>
          <t>- Indicateurs clés (courses, distances, coûts, marges)</t>
        </is>
      </c>
    </row>
    <row r="14">
      <c r="C14" s="32" t="inlineStr">
        <is>
          <t>- Performance de chaque chauffeur</t>
        </is>
      </c>
    </row>
    <row r="15">
      <c r="C15" s="32" t="inlineStr">
        <is>
          <t>- Graphique du chiffre d'affaires</t>
        </is>
      </c>
    </row>
    <row r="17">
      <c r="B17" s="31" t="inlineStr">
        <is>
          <t>3. FEUILLE VÉHICULES</t>
        </is>
      </c>
    </row>
    <row r="18">
      <c r="C18" s="32" t="inlineStr">
        <is>
          <t>Suivez l'état de votre flotte :</t>
        </is>
      </c>
    </row>
    <row r="19">
      <c r="C19" s="32" t="inlineStr">
        <is>
          <t>- Mettez à jour les km actuels (cellules jaunes)</t>
        </is>
      </c>
    </row>
    <row r="20">
      <c r="C20" s="32" t="inlineStr">
        <is>
          <t>- Vérifiez les dates de révision</t>
        </is>
      </c>
    </row>
    <row r="21">
      <c r="C21" s="32" t="inlineStr">
        <is>
          <t>- Surveillez le statut des véhicules</t>
        </is>
      </c>
    </row>
    <row r="23">
      <c r="B23" s="31" t="inlineStr">
        <is>
          <t>4. CONSEILS</t>
        </is>
      </c>
    </row>
    <row r="24">
      <c r="C24" s="32" t="inlineStr">
        <is>
          <t>✓ Enregistrez le fichier régulièrement</t>
        </is>
      </c>
    </row>
    <row r="25">
      <c r="C25" s="32" t="inlineStr">
        <is>
          <t>✓ Remplissez les données après chaque course</t>
        </is>
      </c>
    </row>
    <row r="26">
      <c r="C26" s="32" t="inlineStr">
        <is>
          <t>✓ Vérifiez les marges négatives (problème de tarification)</t>
        </is>
      </c>
    </row>
    <row r="27">
      <c r="C27" s="32" t="inlineStr">
        <is>
          <t>✓ Surveillez la consommation de carburant par véhicule</t>
        </is>
      </c>
    </row>
  </sheetData>
  <mergeCells count="1">
    <mergeCell ref="B2:G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2026-01-30T17:20:37Z</dcterms:created>
  <dcterms:modified xmlns:dcterms="http://purl.org/dc/terms/" xmlns:xsi="http://www.w3.org/2001/XMLSchema-instance" xsi:type="dcterms:W3CDTF">2026-01-30T17:20:37Z</dcterms:modified>
</cp:coreProperties>
</file>