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Journal de Trading" sheetId="1" state="visible" r:id="rId1"/>
    <sheet xmlns:r="http://schemas.openxmlformats.org/officeDocument/2006/relationships" name="Tableau de Bord" sheetId="2" state="visible" r:id="rId2"/>
    <sheet xmlns:r="http://schemas.openxmlformats.org/officeDocument/2006/relationships" name="Analyse Mensuelle" sheetId="3" state="visible" r:id="rId3"/>
    <sheet xmlns:r="http://schemas.openxmlformats.org/officeDocument/2006/relationships" name="Instruction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9">
    <font>
      <name val="Calibri"/>
      <family val="2"/>
      <color theme="1"/>
      <sz val="11"/>
      <scheme val="minor"/>
    </font>
    <font>
      <b val="1"/>
      <color rgb="00FFFFFF"/>
      <sz val="11"/>
    </font>
    <font>
      <b val="1"/>
    </font>
    <font>
      <b val="1"/>
      <color rgb="001E3A8A"/>
      <sz val="16"/>
    </font>
    <font>
      <b val="1"/>
      <sz val="14"/>
    </font>
    <font>
      <b val="1"/>
      <color rgb="001E3A8A"/>
      <sz val="12"/>
    </font>
    <font>
      <b val="1"/>
      <color rgb="00FFFFFF"/>
    </font>
    <font>
      <b val="1"/>
      <color rgb="001E3A8A"/>
      <sz val="14"/>
    </font>
    <font>
      <b val="1"/>
      <sz val="11"/>
    </font>
  </fonts>
  <fills count="7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  <fill>
      <patternFill patternType="solid">
        <fgColor rgb="0086EFAC"/>
        <bgColor rgb="0086EFAC"/>
      </patternFill>
    </fill>
    <fill>
      <patternFill patternType="solid">
        <fgColor rgb="00FCA5A5"/>
        <bgColor rgb="00FCA5A5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7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pivotButton="0" quotePrefix="0" xfId="0"/>
    <xf numFmtId="164" fontId="0" fillId="0" borderId="1" pivotButton="0" quotePrefix="0" xfId="0"/>
    <xf numFmtId="10" fontId="0" fillId="0" borderId="1" pivotButton="0" quotePrefix="0" xfId="0"/>
    <xf numFmtId="0" fontId="0" fillId="3" borderId="1" pivotButton="0" quotePrefix="0" xfId="0"/>
    <xf numFmtId="0" fontId="2" fillId="0" borderId="0" applyAlignment="1" pivotButton="0" quotePrefix="0" xfId="0">
      <alignment horizontal="right"/>
    </xf>
    <xf numFmtId="164" fontId="2" fillId="4" borderId="0" pivotButton="0" quotePrefix="0" xfId="0"/>
    <xf numFmtId="0" fontId="3" fillId="0" borderId="0" pivotButton="0" quotePrefix="0" xfId="0"/>
    <xf numFmtId="0" fontId="2" fillId="0" borderId="1" pivotButton="0" quotePrefix="0" xfId="0"/>
    <xf numFmtId="164" fontId="0" fillId="3" borderId="1" pivotButton="0" quotePrefix="0" xfId="0"/>
    <xf numFmtId="0" fontId="5" fillId="0" borderId="0" pivotButton="0" quotePrefix="0" xfId="0"/>
    <xf numFmtId="164" fontId="2" fillId="0" borderId="1" pivotButton="0" quotePrefix="0" xfId="0"/>
    <xf numFmtId="0" fontId="6" fillId="2" borderId="0" pivotButton="0" quotePrefix="0" xfId="0"/>
    <xf numFmtId="164" fontId="4" fillId="4" borderId="1" pivotButton="0" quotePrefix="0" xfId="0"/>
    <xf numFmtId="164" fontId="0" fillId="0" borderId="0" pivotButton="0" quotePrefix="0" xfId="0"/>
    <xf numFmtId="10" fontId="2" fillId="0" borderId="1" pivotButton="0" quotePrefix="0" xfId="0"/>
    <xf numFmtId="2" fontId="0" fillId="0" borderId="1" pivotButton="0" quotePrefix="0" xfId="0"/>
    <xf numFmtId="164" fontId="0" fillId="5" borderId="1" pivotButton="0" quotePrefix="0" xfId="0"/>
    <xf numFmtId="164" fontId="0" fillId="6" borderId="1" pivotButton="0" quotePrefix="0" xfId="0"/>
    <xf numFmtId="0" fontId="7" fillId="0" borderId="0" pivotButton="0" quotePrefix="0" xfId="0"/>
    <xf numFmtId="0" fontId="6" fillId="2" borderId="1" applyAlignment="1" pivotButton="0" quotePrefix="0" xfId="0">
      <alignment horizontal="center" vertical="center"/>
    </xf>
    <xf numFmtId="0" fontId="2" fillId="4" borderId="0" pivotButton="0" quotePrefix="0" xfId="0"/>
    <xf numFmtId="10" fontId="2" fillId="4" borderId="0" pivotButton="0" quotePrefix="0" xfId="0"/>
    <xf numFmtId="0" fontId="0" fillId="0" borderId="0" applyAlignment="1" pivotButton="0" quotePrefix="0" xfId="0">
      <alignment vertical="top" wrapText="1"/>
    </xf>
    <xf numFmtId="0" fontId="5" fillId="0" borderId="0" applyAlignment="1" pivotButton="0" quotePrefix="0" xfId="0">
      <alignment vertical="top" wrapText="1"/>
    </xf>
    <xf numFmtId="0" fontId="8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P&amp;L par Actif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'Tableau de Bord'!E4</f>
            </strRef>
          </tx>
          <spPr>
            <a:ln xmlns:a="http://schemas.openxmlformats.org/drawingml/2006/main">
              <a:prstDash val="solid"/>
            </a:ln>
          </spPr>
          <cat>
            <numRef>
              <f>'Tableau de Bord'!$D$5:$D$10</f>
            </numRef>
          </cat>
          <val>
            <numRef>
              <f>'Tableau de Bord'!$E$5:$E$10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Actif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P&amp;L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Évolution du P&amp;L Mensuel</a:t>
            </a:r>
          </a:p>
        </rich>
      </tx>
    </title>
    <plotArea>
      <lineChart>
        <grouping val="standard"/>
        <ser>
          <idx val="0"/>
          <order val="0"/>
          <tx>
            <strRef>
              <f>'Analyse Mensuelle'!F3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'Analyse Mensuelle'!$A$4:$A$9</f>
            </numRef>
          </cat>
          <val>
            <numRef>
              <f>'Analyse Mensuelle'!$F$4:$F$9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Mois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P&amp;L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/></Relationships>
</file>

<file path=xl/drawings/drawing1.xml><?xml version="1.0" encoding="utf-8"?>
<wsDr xmlns="http://schemas.openxmlformats.org/drawingml/2006/spreadsheetDrawing">
  <oneCellAnchor>
    <from>
      <col>3</col>
      <colOff>0</colOff>
      <row>11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0</col>
      <colOff>0</colOff>
      <row>11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22"/>
  <sheetViews>
    <sheetView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2" customWidth="1" min="3" max="3"/>
    <col width="12" customWidth="1" min="4" max="4"/>
    <col width="10" customWidth="1" min="5" max="5"/>
    <col width="12" customWidth="1" min="6" max="6"/>
    <col width="12" customWidth="1" min="7" max="7"/>
    <col width="10" customWidth="1" min="8" max="8"/>
    <col width="10" customWidth="1" min="9" max="9"/>
    <col width="12" customWidth="1" min="10" max="10"/>
    <col width="12" customWidth="1" min="11" max="11"/>
    <col width="12" customWidth="1" min="12" max="12"/>
    <col width="18" customWidth="1" min="13" max="13"/>
    <col width="30" customWidth="1" min="14" max="14"/>
  </cols>
  <sheetData>
    <row r="1">
      <c r="A1" s="1" t="inlineStr">
        <is>
          <t>Date</t>
        </is>
      </c>
      <c r="B1" s="1" t="inlineStr">
        <is>
          <t>Heure</t>
        </is>
      </c>
      <c r="C1" s="1" t="inlineStr">
        <is>
          <t>Actif</t>
        </is>
      </c>
      <c r="D1" s="1" t="inlineStr">
        <is>
          <t>Type</t>
        </is>
      </c>
      <c r="E1" s="1" t="inlineStr">
        <is>
          <t>Direction</t>
        </is>
      </c>
      <c r="F1" s="1" t="inlineStr">
        <is>
          <t>Prix Entrée</t>
        </is>
      </c>
      <c r="G1" s="1" t="inlineStr">
        <is>
          <t>Prix Sortie</t>
        </is>
      </c>
      <c r="H1" s="1" t="inlineStr">
        <is>
          <t>Quantité</t>
        </is>
      </c>
      <c r="I1" s="1" t="inlineStr">
        <is>
          <t>Frais</t>
        </is>
      </c>
      <c r="J1" s="1" t="inlineStr">
        <is>
          <t>P&amp;L Brut</t>
        </is>
      </c>
      <c r="K1" s="1" t="inlineStr">
        <is>
          <t>P&amp;L Net</t>
        </is>
      </c>
      <c r="L1" s="1" t="inlineStr">
        <is>
          <t>% Gain/Perte</t>
        </is>
      </c>
      <c r="M1" s="1" t="inlineStr">
        <is>
          <t>Stratégie</t>
        </is>
      </c>
      <c r="N1" s="1" t="inlineStr">
        <is>
          <t>Notes</t>
        </is>
      </c>
    </row>
    <row r="2">
      <c r="A2" s="2" t="inlineStr">
        <is>
          <t>21/01/2026</t>
        </is>
      </c>
      <c r="B2" s="2" t="inlineStr">
        <is>
          <t>13:02</t>
        </is>
      </c>
      <c r="C2" s="2" t="inlineStr">
        <is>
          <t>EUR/GBP</t>
        </is>
      </c>
      <c r="D2" s="2" t="inlineStr">
        <is>
          <t>Forex</t>
        </is>
      </c>
      <c r="E2" s="2" t="inlineStr">
        <is>
          <t>Vente</t>
        </is>
      </c>
      <c r="F2" s="3" t="n">
        <v>1.16727</v>
      </c>
      <c r="G2" s="3" t="n">
        <v>1.18771</v>
      </c>
      <c r="H2" s="2" t="n">
        <v>24813</v>
      </c>
      <c r="I2" s="3" t="n">
        <v>28.96</v>
      </c>
      <c r="J2" s="3">
        <f>(G2-F2)*H2</f>
        <v/>
      </c>
      <c r="K2" s="3">
        <f>J2-I2</f>
        <v/>
      </c>
      <c r="L2" s="4">
        <f>K2/(F2*H2)*100</f>
        <v/>
      </c>
      <c r="M2" s="2" t="inlineStr">
        <is>
          <t>RSI</t>
        </is>
      </c>
      <c r="N2" s="5" t="inlineStr"/>
    </row>
    <row r="3">
      <c r="A3" s="2" t="inlineStr">
        <is>
          <t>26/01/2026</t>
        </is>
      </c>
      <c r="B3" s="2" t="inlineStr">
        <is>
          <t>14:43</t>
        </is>
      </c>
      <c r="C3" s="2" t="inlineStr">
        <is>
          <t>MSFT</t>
        </is>
      </c>
      <c r="D3" s="2" t="inlineStr">
        <is>
          <t>Action</t>
        </is>
      </c>
      <c r="E3" s="2" t="inlineStr">
        <is>
          <t>Vente</t>
        </is>
      </c>
      <c r="F3" s="3" t="n">
        <v>221.22</v>
      </c>
      <c r="G3" s="3" t="n">
        <v>231.4</v>
      </c>
      <c r="H3" s="2" t="n">
        <v>111</v>
      </c>
      <c r="I3" s="3" t="n">
        <v>24.56</v>
      </c>
      <c r="J3" s="3">
        <f>(G3-F3)*H3</f>
        <v/>
      </c>
      <c r="K3" s="3">
        <f>J3-I3</f>
        <v/>
      </c>
      <c r="L3" s="4">
        <f>K3/(F3*H3)*100</f>
        <v/>
      </c>
      <c r="M3" s="2" t="inlineStr">
        <is>
          <t>Swing</t>
        </is>
      </c>
      <c r="N3" s="5" t="inlineStr"/>
    </row>
    <row r="4">
      <c r="A4" s="2" t="inlineStr">
        <is>
          <t>04/01/2026</t>
        </is>
      </c>
      <c r="B4" s="2" t="inlineStr">
        <is>
          <t>09:22</t>
        </is>
      </c>
      <c r="C4" s="2" t="inlineStr">
        <is>
          <t>MSFT</t>
        </is>
      </c>
      <c r="D4" s="2" t="inlineStr">
        <is>
          <t>Action</t>
        </is>
      </c>
      <c r="E4" s="2" t="inlineStr">
        <is>
          <t>Vente</t>
        </is>
      </c>
      <c r="F4" s="3" t="n">
        <v>78.56999999999999</v>
      </c>
      <c r="G4" s="3" t="n">
        <v>65.54000000000001</v>
      </c>
      <c r="H4" s="2" t="n">
        <v>151</v>
      </c>
      <c r="I4" s="3" t="n">
        <v>11.86</v>
      </c>
      <c r="J4" s="3">
        <f>(G4-F4)*H4</f>
        <v/>
      </c>
      <c r="K4" s="3">
        <f>J4-I4</f>
        <v/>
      </c>
      <c r="L4" s="4">
        <f>K4/(F4*H4)*100</f>
        <v/>
      </c>
      <c r="M4" s="2" t="inlineStr">
        <is>
          <t>Moyenne Mobile</t>
        </is>
      </c>
      <c r="N4" s="5" t="inlineStr"/>
    </row>
    <row r="5">
      <c r="A5" s="2" t="inlineStr">
        <is>
          <t>10/01/2026</t>
        </is>
      </c>
      <c r="B5" s="2" t="inlineStr">
        <is>
          <t>11:37</t>
        </is>
      </c>
      <c r="C5" s="2" t="inlineStr">
        <is>
          <t>TSLA</t>
        </is>
      </c>
      <c r="D5" s="2" t="inlineStr">
        <is>
          <t>Action</t>
        </is>
      </c>
      <c r="E5" s="2" t="inlineStr">
        <is>
          <t>Achat</t>
        </is>
      </c>
      <c r="F5" s="3" t="n">
        <v>217.68</v>
      </c>
      <c r="G5" s="3" t="n">
        <v>238.35</v>
      </c>
      <c r="H5" s="2" t="n">
        <v>171</v>
      </c>
      <c r="I5" s="3" t="n">
        <v>37.22</v>
      </c>
      <c r="J5" s="3">
        <f>(G5-F5)*H5</f>
        <v/>
      </c>
      <c r="K5" s="3">
        <f>J5-I5</f>
        <v/>
      </c>
      <c r="L5" s="4">
        <f>K5/(F5*H5)*100</f>
        <v/>
      </c>
      <c r="M5" s="2" t="inlineStr">
        <is>
          <t>Support/Résistance</t>
        </is>
      </c>
      <c r="N5" s="5" t="inlineStr"/>
    </row>
    <row r="6">
      <c r="A6" s="2" t="inlineStr">
        <is>
          <t>02/01/2026</t>
        </is>
      </c>
      <c r="B6" s="2" t="inlineStr">
        <is>
          <t>14:20</t>
        </is>
      </c>
      <c r="C6" s="2" t="inlineStr">
        <is>
          <t>EUR/GBP</t>
        </is>
      </c>
      <c r="D6" s="2" t="inlineStr">
        <is>
          <t>Forex</t>
        </is>
      </c>
      <c r="E6" s="2" t="inlineStr">
        <is>
          <t>Achat</t>
        </is>
      </c>
      <c r="F6" s="3" t="n">
        <v>1.11274</v>
      </c>
      <c r="G6" s="3" t="n">
        <v>1.11495</v>
      </c>
      <c r="H6" s="2" t="n">
        <v>28597</v>
      </c>
      <c r="I6" s="3" t="n">
        <v>31.82</v>
      </c>
      <c r="J6" s="3">
        <f>(G6-F6)*H6</f>
        <v/>
      </c>
      <c r="K6" s="3">
        <f>J6-I6</f>
        <v/>
      </c>
      <c r="L6" s="4">
        <f>K6/(F6*H6)*100</f>
        <v/>
      </c>
      <c r="M6" s="2" t="inlineStr">
        <is>
          <t>Scalping</t>
        </is>
      </c>
      <c r="N6" s="5" t="inlineStr"/>
    </row>
    <row r="7">
      <c r="A7" s="2" t="inlineStr">
        <is>
          <t>20/01/2026</t>
        </is>
      </c>
      <c r="B7" s="2" t="inlineStr">
        <is>
          <t>10:02</t>
        </is>
      </c>
      <c r="C7" s="2" t="inlineStr">
        <is>
          <t>S&amp;P 500</t>
        </is>
      </c>
      <c r="D7" s="2" t="inlineStr">
        <is>
          <t>Indice</t>
        </is>
      </c>
      <c r="E7" s="2" t="inlineStr">
        <is>
          <t>Achat</t>
        </is>
      </c>
      <c r="F7" s="3" t="n">
        <v>203.23</v>
      </c>
      <c r="G7" s="3" t="n">
        <v>195.13</v>
      </c>
      <c r="H7" s="2" t="n">
        <v>83</v>
      </c>
      <c r="I7" s="3" t="n">
        <v>16.87</v>
      </c>
      <c r="J7" s="3">
        <f>(G7-F7)*H7</f>
        <v/>
      </c>
      <c r="K7" s="3">
        <f>J7-I7</f>
        <v/>
      </c>
      <c r="L7" s="4">
        <f>K7/(F7*H7)*100</f>
        <v/>
      </c>
      <c r="M7" s="2" t="inlineStr">
        <is>
          <t>Breakout</t>
        </is>
      </c>
      <c r="N7" s="5" t="inlineStr"/>
    </row>
    <row r="8">
      <c r="A8" s="2" t="inlineStr">
        <is>
          <t>10/01/2026</t>
        </is>
      </c>
      <c r="B8" s="2" t="inlineStr">
        <is>
          <t>12:54</t>
        </is>
      </c>
      <c r="C8" s="2" t="inlineStr">
        <is>
          <t>ETH/EUR</t>
        </is>
      </c>
      <c r="D8" s="2" t="inlineStr">
        <is>
          <t>Crypto</t>
        </is>
      </c>
      <c r="E8" s="2" t="inlineStr">
        <is>
          <t>Achat</t>
        </is>
      </c>
      <c r="F8" s="3" t="n">
        <v>1.07111</v>
      </c>
      <c r="G8" s="3" t="n">
        <v>1.07844</v>
      </c>
      <c r="H8" s="2" t="n">
        <v>26327</v>
      </c>
      <c r="I8" s="3" t="n">
        <v>28.2</v>
      </c>
      <c r="J8" s="3">
        <f>(G8-F8)*H8</f>
        <v/>
      </c>
      <c r="K8" s="3">
        <f>J8-I8</f>
        <v/>
      </c>
      <c r="L8" s="4">
        <f>K8/(F8*H8)*100</f>
        <v/>
      </c>
      <c r="M8" s="2" t="inlineStr">
        <is>
          <t>MACD</t>
        </is>
      </c>
      <c r="N8" s="5" t="inlineStr"/>
    </row>
    <row r="9">
      <c r="A9" s="2" t="inlineStr">
        <is>
          <t>08/01/2026</t>
        </is>
      </c>
      <c r="B9" s="2" t="inlineStr">
        <is>
          <t>17:06</t>
        </is>
      </c>
      <c r="C9" s="2" t="inlineStr">
        <is>
          <t>BTC/EUR</t>
        </is>
      </c>
      <c r="D9" s="2" t="inlineStr">
        <is>
          <t>Crypto</t>
        </is>
      </c>
      <c r="E9" s="2" t="inlineStr">
        <is>
          <t>Achat</t>
        </is>
      </c>
      <c r="F9" s="3" t="n">
        <v>1.24335</v>
      </c>
      <c r="G9" s="3" t="n">
        <v>1.26532</v>
      </c>
      <c r="H9" s="2" t="n">
        <v>8533</v>
      </c>
      <c r="I9" s="3" t="n">
        <v>10.61</v>
      </c>
      <c r="J9" s="3">
        <f>(G9-F9)*H9</f>
        <v/>
      </c>
      <c r="K9" s="3">
        <f>J9-I9</f>
        <v/>
      </c>
      <c r="L9" s="4">
        <f>K9/(F9*H9)*100</f>
        <v/>
      </c>
      <c r="M9" s="2" t="inlineStr">
        <is>
          <t>Swing</t>
        </is>
      </c>
      <c r="N9" s="5" t="inlineStr"/>
    </row>
    <row r="10">
      <c r="A10" s="2" t="inlineStr">
        <is>
          <t>15/01/2026</t>
        </is>
      </c>
      <c r="B10" s="2" t="inlineStr">
        <is>
          <t>14:23</t>
        </is>
      </c>
      <c r="C10" s="2" t="inlineStr">
        <is>
          <t>Gold</t>
        </is>
      </c>
      <c r="D10" s="2" t="inlineStr">
        <is>
          <t>Commodité</t>
        </is>
      </c>
      <c r="E10" s="2" t="inlineStr">
        <is>
          <t>Achat</t>
        </is>
      </c>
      <c r="F10" s="3" t="n">
        <v>148.47</v>
      </c>
      <c r="G10" s="3" t="n">
        <v>167.32</v>
      </c>
      <c r="H10" s="2" t="n">
        <v>14</v>
      </c>
      <c r="I10" s="3" t="n">
        <v>2.08</v>
      </c>
      <c r="J10" s="3">
        <f>(G10-F10)*H10</f>
        <v/>
      </c>
      <c r="K10" s="3">
        <f>J10-I10</f>
        <v/>
      </c>
      <c r="L10" s="4">
        <f>K10/(F10*H10)*100</f>
        <v/>
      </c>
      <c r="M10" s="2" t="inlineStr">
        <is>
          <t>Scalping</t>
        </is>
      </c>
      <c r="N10" s="5" t="inlineStr"/>
    </row>
    <row r="11">
      <c r="A11" s="2" t="inlineStr">
        <is>
          <t>02/01/2026</t>
        </is>
      </c>
      <c r="B11" s="2" t="inlineStr">
        <is>
          <t>15:58</t>
        </is>
      </c>
      <c r="C11" s="2" t="inlineStr">
        <is>
          <t>AAPL</t>
        </is>
      </c>
      <c r="D11" s="2" t="inlineStr">
        <is>
          <t>Action</t>
        </is>
      </c>
      <c r="E11" s="2" t="inlineStr">
        <is>
          <t>Achat</t>
        </is>
      </c>
      <c r="F11" s="3" t="n">
        <v>183.64</v>
      </c>
      <c r="G11" s="3" t="n">
        <v>200.07</v>
      </c>
      <c r="H11" s="2" t="n">
        <v>33</v>
      </c>
      <c r="I11" s="3" t="n">
        <v>6.06</v>
      </c>
      <c r="J11" s="3">
        <f>(G11-F11)*H11</f>
        <v/>
      </c>
      <c r="K11" s="3">
        <f>J11-I11</f>
        <v/>
      </c>
      <c r="L11" s="4">
        <f>K11/(F11*H11)*100</f>
        <v/>
      </c>
      <c r="M11" s="2" t="inlineStr">
        <is>
          <t>Moyenne Mobile</t>
        </is>
      </c>
      <c r="N11" s="5" t="inlineStr"/>
    </row>
    <row r="12">
      <c r="A12" s="2" t="inlineStr">
        <is>
          <t>25/01/2026</t>
        </is>
      </c>
      <c r="B12" s="2" t="inlineStr">
        <is>
          <t>10:47</t>
        </is>
      </c>
      <c r="C12" s="2" t="inlineStr">
        <is>
          <t>AAPL</t>
        </is>
      </c>
      <c r="D12" s="2" t="inlineStr">
        <is>
          <t>Action</t>
        </is>
      </c>
      <c r="E12" s="2" t="inlineStr">
        <is>
          <t>Vente</t>
        </is>
      </c>
      <c r="F12" s="3" t="n">
        <v>273.76</v>
      </c>
      <c r="G12" s="3" t="n">
        <v>297.79</v>
      </c>
      <c r="H12" s="2" t="n">
        <v>161</v>
      </c>
      <c r="I12" s="3" t="n">
        <v>44.08</v>
      </c>
      <c r="J12" s="3">
        <f>(G12-F12)*H12</f>
        <v/>
      </c>
      <c r="K12" s="3">
        <f>J12-I12</f>
        <v/>
      </c>
      <c r="L12" s="4">
        <f>K12/(F12*H12)*100</f>
        <v/>
      </c>
      <c r="M12" s="2" t="inlineStr">
        <is>
          <t>RSI</t>
        </is>
      </c>
      <c r="N12" s="5" t="inlineStr"/>
    </row>
    <row r="13">
      <c r="A13" s="2" t="inlineStr">
        <is>
          <t>30/01/2026</t>
        </is>
      </c>
      <c r="B13" s="2" t="inlineStr">
        <is>
          <t>09:22</t>
        </is>
      </c>
      <c r="C13" s="2" t="inlineStr">
        <is>
          <t>AAPL</t>
        </is>
      </c>
      <c r="D13" s="2" t="inlineStr">
        <is>
          <t>Action</t>
        </is>
      </c>
      <c r="E13" s="2" t="inlineStr">
        <is>
          <t>Vente</t>
        </is>
      </c>
      <c r="F13" s="3" t="n">
        <v>246.91</v>
      </c>
      <c r="G13" s="3" t="n">
        <v>233.75</v>
      </c>
      <c r="H13" s="2" t="n">
        <v>45</v>
      </c>
      <c r="I13" s="3" t="n">
        <v>11.11</v>
      </c>
      <c r="J13" s="3">
        <f>(G13-F13)*H13</f>
        <v/>
      </c>
      <c r="K13" s="3">
        <f>J13-I13</f>
        <v/>
      </c>
      <c r="L13" s="4">
        <f>K13/(F13*H13)*100</f>
        <v/>
      </c>
      <c r="M13" s="2" t="inlineStr">
        <is>
          <t>MACD</t>
        </is>
      </c>
      <c r="N13" s="5" t="inlineStr"/>
    </row>
    <row r="14">
      <c r="A14" s="2" t="inlineStr">
        <is>
          <t>14/01/2026</t>
        </is>
      </c>
      <c r="B14" s="2" t="inlineStr">
        <is>
          <t>12:39</t>
        </is>
      </c>
      <c r="C14" s="2" t="inlineStr">
        <is>
          <t>Gold</t>
        </is>
      </c>
      <c r="D14" s="2" t="inlineStr">
        <is>
          <t>Commodité</t>
        </is>
      </c>
      <c r="E14" s="2" t="inlineStr">
        <is>
          <t>Vente</t>
        </is>
      </c>
      <c r="F14" s="3" t="n">
        <v>61.91</v>
      </c>
      <c r="G14" s="3" t="n">
        <v>68.73999999999999</v>
      </c>
      <c r="H14" s="2" t="n">
        <v>137</v>
      </c>
      <c r="I14" s="3" t="n">
        <v>8.48</v>
      </c>
      <c r="J14" s="3">
        <f>(G14-F14)*H14</f>
        <v/>
      </c>
      <c r="K14" s="3">
        <f>J14-I14</f>
        <v/>
      </c>
      <c r="L14" s="4">
        <f>K14/(F14*H14)*100</f>
        <v/>
      </c>
      <c r="M14" s="2" t="inlineStr">
        <is>
          <t>Breakout</t>
        </is>
      </c>
      <c r="N14" s="5" t="inlineStr"/>
    </row>
    <row r="15">
      <c r="A15" s="2" t="inlineStr">
        <is>
          <t>19/01/2026</t>
        </is>
      </c>
      <c r="B15" s="2" t="inlineStr">
        <is>
          <t>16:16</t>
        </is>
      </c>
      <c r="C15" s="2" t="inlineStr">
        <is>
          <t>BTC/EUR</t>
        </is>
      </c>
      <c r="D15" s="2" t="inlineStr">
        <is>
          <t>Crypto</t>
        </is>
      </c>
      <c r="E15" s="2" t="inlineStr">
        <is>
          <t>Vente</t>
        </is>
      </c>
      <c r="F15" s="3" t="n">
        <v>1.08468</v>
      </c>
      <c r="G15" s="3" t="n">
        <v>1.10941</v>
      </c>
      <c r="H15" s="2" t="n">
        <v>17595</v>
      </c>
      <c r="I15" s="3" t="n">
        <v>19.08</v>
      </c>
      <c r="J15" s="3">
        <f>(G15-F15)*H15</f>
        <v/>
      </c>
      <c r="K15" s="3">
        <f>J15-I15</f>
        <v/>
      </c>
      <c r="L15" s="4">
        <f>K15/(F15*H15)*100</f>
        <v/>
      </c>
      <c r="M15" s="2" t="inlineStr">
        <is>
          <t>Breakout</t>
        </is>
      </c>
      <c r="N15" s="5" t="inlineStr"/>
    </row>
    <row r="16">
      <c r="A16" s="2" t="inlineStr">
        <is>
          <t>29/01/2026</t>
        </is>
      </c>
      <c r="B16" s="2" t="inlineStr">
        <is>
          <t>10:35</t>
        </is>
      </c>
      <c r="C16" s="2" t="inlineStr">
        <is>
          <t>TSLA</t>
        </is>
      </c>
      <c r="D16" s="2" t="inlineStr">
        <is>
          <t>Action</t>
        </is>
      </c>
      <c r="E16" s="2" t="inlineStr">
        <is>
          <t>Achat</t>
        </is>
      </c>
      <c r="F16" s="3" t="n">
        <v>190.88</v>
      </c>
      <c r="G16" s="3" t="n">
        <v>197.79</v>
      </c>
      <c r="H16" s="2" t="n">
        <v>18</v>
      </c>
      <c r="I16" s="3" t="n">
        <v>3.44</v>
      </c>
      <c r="J16" s="3">
        <f>(G16-F16)*H16</f>
        <v/>
      </c>
      <c r="K16" s="3">
        <f>J16-I16</f>
        <v/>
      </c>
      <c r="L16" s="4">
        <f>K16/(F16*H16)*100</f>
        <v/>
      </c>
      <c r="M16" s="2" t="inlineStr">
        <is>
          <t>Scalping</t>
        </is>
      </c>
      <c r="N16" s="5" t="inlineStr"/>
    </row>
    <row r="17">
      <c r="A17" s="2" t="inlineStr">
        <is>
          <t>31/12/2025</t>
        </is>
      </c>
      <c r="B17" s="2" t="inlineStr">
        <is>
          <t>16:11</t>
        </is>
      </c>
      <c r="C17" s="2" t="inlineStr">
        <is>
          <t>ETH/EUR</t>
        </is>
      </c>
      <c r="D17" s="2" t="inlineStr">
        <is>
          <t>Crypto</t>
        </is>
      </c>
      <c r="E17" s="2" t="inlineStr">
        <is>
          <t>Achat</t>
        </is>
      </c>
      <c r="F17" s="3" t="n">
        <v>1.24233</v>
      </c>
      <c r="G17" s="3" t="n">
        <v>1.2378</v>
      </c>
      <c r="H17" s="2" t="n">
        <v>14326</v>
      </c>
      <c r="I17" s="3" t="n">
        <v>17.8</v>
      </c>
      <c r="J17" s="3">
        <f>(G17-F17)*H17</f>
        <v/>
      </c>
      <c r="K17" s="3">
        <f>J17-I17</f>
        <v/>
      </c>
      <c r="L17" s="4">
        <f>K17/(F17*H17)*100</f>
        <v/>
      </c>
      <c r="M17" s="2" t="inlineStr">
        <is>
          <t>Swing</t>
        </is>
      </c>
      <c r="N17" s="5" t="inlineStr"/>
    </row>
    <row r="18">
      <c r="A18" s="2" t="inlineStr">
        <is>
          <t>22/01/2026</t>
        </is>
      </c>
      <c r="B18" s="2" t="inlineStr">
        <is>
          <t>12:43</t>
        </is>
      </c>
      <c r="C18" s="2" t="inlineStr">
        <is>
          <t>ETH/EUR</t>
        </is>
      </c>
      <c r="D18" s="2" t="inlineStr">
        <is>
          <t>Crypto</t>
        </is>
      </c>
      <c r="E18" s="2" t="inlineStr">
        <is>
          <t>Achat</t>
        </is>
      </c>
      <c r="F18" s="3" t="n">
        <v>1.22813</v>
      </c>
      <c r="G18" s="3" t="n">
        <v>1.24179</v>
      </c>
      <c r="H18" s="2" t="n">
        <v>35859</v>
      </c>
      <c r="I18" s="3" t="n">
        <v>44.04</v>
      </c>
      <c r="J18" s="3">
        <f>(G18-F18)*H18</f>
        <v/>
      </c>
      <c r="K18" s="3">
        <f>J18-I18</f>
        <v/>
      </c>
      <c r="L18" s="4">
        <f>K18/(F18*H18)*100</f>
        <v/>
      </c>
      <c r="M18" s="2" t="inlineStr">
        <is>
          <t>Breakout</t>
        </is>
      </c>
      <c r="N18" s="5" t="inlineStr"/>
    </row>
    <row r="19">
      <c r="A19" s="2" t="inlineStr">
        <is>
          <t>01/01/2026</t>
        </is>
      </c>
      <c r="B19" s="2" t="inlineStr">
        <is>
          <t>11:29</t>
        </is>
      </c>
      <c r="C19" s="2" t="inlineStr">
        <is>
          <t>AMZN</t>
        </is>
      </c>
      <c r="D19" s="2" t="inlineStr">
        <is>
          <t>Action</t>
        </is>
      </c>
      <c r="E19" s="2" t="inlineStr">
        <is>
          <t>Vente</t>
        </is>
      </c>
      <c r="F19" s="3" t="n">
        <v>233.74</v>
      </c>
      <c r="G19" s="3" t="n">
        <v>237.09</v>
      </c>
      <c r="H19" s="2" t="n">
        <v>113</v>
      </c>
      <c r="I19" s="3" t="n">
        <v>26.41</v>
      </c>
      <c r="J19" s="3">
        <f>(G19-F19)*H19</f>
        <v/>
      </c>
      <c r="K19" s="3">
        <f>J19-I19</f>
        <v/>
      </c>
      <c r="L19" s="4">
        <f>K19/(F19*H19)*100</f>
        <v/>
      </c>
      <c r="M19" s="2" t="inlineStr">
        <is>
          <t>Scalping</t>
        </is>
      </c>
      <c r="N19" s="5" t="inlineStr"/>
    </row>
    <row r="20">
      <c r="A20" s="2" t="inlineStr">
        <is>
          <t>05/01/2026</t>
        </is>
      </c>
      <c r="B20" s="2" t="inlineStr">
        <is>
          <t>12:47</t>
        </is>
      </c>
      <c r="C20" s="2" t="inlineStr">
        <is>
          <t>EUR/USD</t>
        </is>
      </c>
      <c r="D20" s="2" t="inlineStr">
        <is>
          <t>Forex</t>
        </is>
      </c>
      <c r="E20" s="2" t="inlineStr">
        <is>
          <t>Achat</t>
        </is>
      </c>
      <c r="F20" s="3" t="n">
        <v>1.16646</v>
      </c>
      <c r="G20" s="3" t="n">
        <v>1.15506</v>
      </c>
      <c r="H20" s="2" t="n">
        <v>42010</v>
      </c>
      <c r="I20" s="3" t="n">
        <v>49</v>
      </c>
      <c r="J20" s="3">
        <f>(G20-F20)*H20</f>
        <v/>
      </c>
      <c r="K20" s="3">
        <f>J20-I20</f>
        <v/>
      </c>
      <c r="L20" s="4">
        <f>K20/(F20*H20)*100</f>
        <v/>
      </c>
      <c r="M20" s="2" t="inlineStr">
        <is>
          <t>RSI</t>
        </is>
      </c>
      <c r="N20" s="5" t="inlineStr"/>
    </row>
    <row r="21">
      <c r="A21" s="2" t="inlineStr">
        <is>
          <t>25/01/2026</t>
        </is>
      </c>
      <c r="B21" s="2" t="inlineStr">
        <is>
          <t>15:41</t>
        </is>
      </c>
      <c r="C21" s="2" t="inlineStr">
        <is>
          <t>Gold</t>
        </is>
      </c>
      <c r="D21" s="2" t="inlineStr">
        <is>
          <t>Commodité</t>
        </is>
      </c>
      <c r="E21" s="2" t="inlineStr">
        <is>
          <t>Achat</t>
        </is>
      </c>
      <c r="F21" s="3" t="n">
        <v>63.07</v>
      </c>
      <c r="G21" s="3" t="n">
        <v>65.06999999999999</v>
      </c>
      <c r="H21" s="2" t="n">
        <v>138</v>
      </c>
      <c r="I21" s="3" t="n">
        <v>8.699999999999999</v>
      </c>
      <c r="J21" s="3">
        <f>(G21-F21)*H21</f>
        <v/>
      </c>
      <c r="K21" s="3">
        <f>J21-I21</f>
        <v/>
      </c>
      <c r="L21" s="4">
        <f>K21/(F21*H21)*100</f>
        <v/>
      </c>
      <c r="M21" s="2" t="inlineStr">
        <is>
          <t>MACD</t>
        </is>
      </c>
      <c r="N21" s="5" t="inlineStr"/>
    </row>
    <row r="22">
      <c r="J22" s="6" t="inlineStr">
        <is>
          <t>TOTAL:</t>
        </is>
      </c>
      <c r="K22" s="7">
        <f>SUM(K2:K21)</f>
        <v/>
      </c>
    </row>
  </sheetData>
  <dataValidations count="1">
    <dataValidation sqref="E2:E100" showErrorMessage="1" showInputMessage="1" allowBlank="0" type="list">
      <formula1>"Achat,Vente"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8"/>
  <sheetViews>
    <sheetView workbookViewId="0">
      <selection activeCell="A1" sqref="A1"/>
    </sheetView>
  </sheetViews>
  <sheetFormatPr baseColWidth="8" defaultRowHeight="15"/>
  <cols>
    <col width="25" customWidth="1" min="1" max="1"/>
    <col width="18" customWidth="1" min="2" max="2"/>
    <col width="15" customWidth="1" min="4" max="4"/>
    <col width="15" customWidth="1" min="5" max="5"/>
  </cols>
  <sheetData>
    <row r="1">
      <c r="A1" s="8" t="inlineStr">
        <is>
          <t>TABLEAU DE BORD TRADING</t>
        </is>
      </c>
    </row>
    <row r="3">
      <c r="A3" s="9" t="inlineStr">
        <is>
          <t>Capital Initial</t>
        </is>
      </c>
      <c r="B3" s="10" t="n">
        <v>10000</v>
      </c>
      <c r="D3" s="11" t="inlineStr">
        <is>
          <t>RÉPARTITION PAR ACTIF</t>
        </is>
      </c>
    </row>
    <row r="4">
      <c r="A4" s="9" t="inlineStr">
        <is>
          <t>Capital Actuel</t>
        </is>
      </c>
      <c r="B4" s="12">
        <f>B3+'Journal de Trading'!K22</f>
        <v/>
      </c>
      <c r="D4" s="13" t="inlineStr">
        <is>
          <t>Actif</t>
        </is>
      </c>
      <c r="E4" s="13" t="inlineStr">
        <is>
          <t>P&amp;L Net</t>
        </is>
      </c>
    </row>
    <row r="5">
      <c r="A5" s="9" t="inlineStr">
        <is>
          <t>P&amp;L Total</t>
        </is>
      </c>
      <c r="B5" s="14">
        <f>'Journal de Trading'!K22</f>
        <v/>
      </c>
      <c r="D5" t="inlineStr">
        <is>
          <t>EUR/USD</t>
        </is>
      </c>
      <c r="E5" s="15">
        <f>SUMIF('Journal de Trading'!C:C,D5,'Journal de Trading'!K:K)</f>
        <v/>
      </c>
    </row>
    <row r="6">
      <c r="A6" s="9" t="inlineStr">
        <is>
          <t>Rendement %</t>
        </is>
      </c>
      <c r="B6" s="16">
        <f>(B4-B3)/B3</f>
        <v/>
      </c>
      <c r="D6" t="inlineStr">
        <is>
          <t>BTC/EUR</t>
        </is>
      </c>
      <c r="E6" s="15">
        <f>SUMIF('Journal de Trading'!C:C,D6,'Journal de Trading'!K:K)</f>
        <v/>
      </c>
    </row>
    <row r="7">
      <c r="A7" s="9" t="inlineStr"/>
      <c r="B7" s="2" t="n"/>
      <c r="D7" t="inlineStr">
        <is>
          <t>AAPL</t>
        </is>
      </c>
      <c r="E7" s="15">
        <f>SUMIF('Journal de Trading'!C:C,D7,'Journal de Trading'!K:K)</f>
        <v/>
      </c>
    </row>
    <row r="8">
      <c r="A8" s="9" t="inlineStr">
        <is>
          <t>Nombre de Trades</t>
        </is>
      </c>
      <c r="B8" s="2">
        <f>COUNTA('Journal de Trading'!A2:A21)</f>
        <v/>
      </c>
      <c r="D8" t="inlineStr">
        <is>
          <t>TSLA</t>
        </is>
      </c>
      <c r="E8" s="15">
        <f>SUMIF('Journal de Trading'!C:C,D8,'Journal de Trading'!K:K)</f>
        <v/>
      </c>
    </row>
    <row r="9">
      <c r="A9" s="9" t="inlineStr">
        <is>
          <t>Trades Gagnants</t>
        </is>
      </c>
      <c r="B9" s="2">
        <f>COUNTIF('Journal de Trading'!K2:K21,"&gt;0")</f>
        <v/>
      </c>
      <c r="D9" t="inlineStr">
        <is>
          <t>Gold</t>
        </is>
      </c>
      <c r="E9" s="15">
        <f>SUMIF('Journal de Trading'!C:C,D9,'Journal de Trading'!K:K)</f>
        <v/>
      </c>
    </row>
    <row r="10">
      <c r="A10" s="9" t="inlineStr">
        <is>
          <t>Trades Perdants</t>
        </is>
      </c>
      <c r="B10" s="2">
        <f>COUNTIF('Journal de Trading'!K2:K21,"&lt;0")</f>
        <v/>
      </c>
      <c r="D10" t="inlineStr">
        <is>
          <t>Autres</t>
        </is>
      </c>
      <c r="E10" s="15">
        <f>B5-SUM(E5:E9)</f>
        <v/>
      </c>
    </row>
    <row r="11">
      <c r="A11" s="9" t="inlineStr">
        <is>
          <t>Taux de Réussite</t>
        </is>
      </c>
      <c r="B11" s="4">
        <f>B9/B8</f>
        <v/>
      </c>
    </row>
    <row r="12">
      <c r="A12" s="9" t="inlineStr"/>
      <c r="B12" s="2" t="n"/>
    </row>
    <row r="13">
      <c r="A13" s="9" t="inlineStr">
        <is>
          <t>Gain Moyen</t>
        </is>
      </c>
      <c r="B13" s="3">
        <f>AVERAGEIF('Journal de Trading'!K2:K21,"&gt;0")</f>
        <v/>
      </c>
    </row>
    <row r="14">
      <c r="A14" s="9" t="inlineStr">
        <is>
          <t>Perte Moyenne</t>
        </is>
      </c>
      <c r="B14" s="3">
        <f>AVERAGEIF('Journal de Trading'!K2:K21,"&lt;0")</f>
        <v/>
      </c>
    </row>
    <row r="15">
      <c r="A15" s="9" t="inlineStr">
        <is>
          <t>Ratio Gain/Perte</t>
        </is>
      </c>
      <c r="B15" s="17">
        <f>ABS(B13/B14)</f>
        <v/>
      </c>
    </row>
    <row r="16">
      <c r="A16" s="9" t="inlineStr"/>
      <c r="B16" s="2" t="n"/>
    </row>
    <row r="17">
      <c r="A17" s="9" t="inlineStr">
        <is>
          <t>Plus Grand Gain</t>
        </is>
      </c>
      <c r="B17" s="18">
        <f>MAX('Journal de Trading'!K2:K21)</f>
        <v/>
      </c>
    </row>
    <row r="18">
      <c r="A18" s="9" t="inlineStr">
        <is>
          <t>Plus Grande Perte</t>
        </is>
      </c>
      <c r="B18" s="19">
        <f>MIN('Journal de Trading'!K2:K21)</f>
        <v/>
      </c>
    </row>
  </sheetData>
  <mergeCells count="2">
    <mergeCell ref="A1:D1"/>
    <mergeCell ref="D3:E3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0"/>
  <sheetViews>
    <sheetView workbookViewId="0">
      <selection activeCell="A1" sqref="A1"/>
    </sheetView>
  </sheetViews>
  <sheetFormatPr baseColWidth="8" defaultRowHeight="15"/>
  <cols>
    <col width="15" customWidth="1" min="1" max="1"/>
    <col width="10" customWidth="1" min="2" max="2"/>
    <col width="12" customWidth="1" min="3" max="3"/>
    <col width="12" customWidth="1" min="4" max="4"/>
    <col width="15" customWidth="1" min="5" max="5"/>
    <col width="15" customWidth="1" min="6" max="6"/>
  </cols>
  <sheetData>
    <row r="1">
      <c r="A1" s="20" t="inlineStr">
        <is>
          <t>ANALYSE MENSUELLE</t>
        </is>
      </c>
    </row>
    <row r="3">
      <c r="A3" s="21" t="inlineStr">
        <is>
          <t>Mois</t>
        </is>
      </c>
      <c r="B3" s="21" t="inlineStr">
        <is>
          <t>Trades</t>
        </is>
      </c>
      <c r="C3" s="21" t="inlineStr">
        <is>
          <t>Gagnants</t>
        </is>
      </c>
      <c r="D3" s="21" t="inlineStr">
        <is>
          <t>Perdants</t>
        </is>
      </c>
      <c r="E3" s="21" t="inlineStr">
        <is>
          <t>Taux Réussite</t>
        </is>
      </c>
      <c r="F3" s="21" t="inlineStr">
        <is>
          <t>P&amp;L Net</t>
        </is>
      </c>
    </row>
    <row r="4">
      <c r="A4" s="2" t="inlineStr">
        <is>
          <t>Août</t>
        </is>
      </c>
      <c r="B4" s="2" t="n">
        <v>41</v>
      </c>
      <c r="C4" s="2" t="n">
        <v>22</v>
      </c>
      <c r="D4" s="2">
        <f>B4-C4</f>
        <v/>
      </c>
      <c r="E4" s="4">
        <f>C4/B4</f>
        <v/>
      </c>
      <c r="F4" s="3" t="n">
        <v>1185.05</v>
      </c>
    </row>
    <row r="5">
      <c r="A5" s="2" t="inlineStr">
        <is>
          <t>Septembre</t>
        </is>
      </c>
      <c r="B5" s="2" t="n">
        <v>21</v>
      </c>
      <c r="C5" s="2" t="n">
        <v>15</v>
      </c>
      <c r="D5" s="2">
        <f>B5-C5</f>
        <v/>
      </c>
      <c r="E5" s="4">
        <f>C5/B5</f>
        <v/>
      </c>
      <c r="F5" s="3" t="n">
        <v>1159.34</v>
      </c>
    </row>
    <row r="6">
      <c r="A6" s="2" t="inlineStr">
        <is>
          <t>Octobre</t>
        </is>
      </c>
      <c r="B6" s="2" t="n">
        <v>37</v>
      </c>
      <c r="C6" s="2" t="n">
        <v>12</v>
      </c>
      <c r="D6" s="2">
        <f>B6-C6</f>
        <v/>
      </c>
      <c r="E6" s="4">
        <f>C6/B6</f>
        <v/>
      </c>
      <c r="F6" s="3" t="n">
        <v>1117.18</v>
      </c>
    </row>
    <row r="7">
      <c r="A7" s="2" t="inlineStr">
        <is>
          <t>Novembre</t>
        </is>
      </c>
      <c r="B7" s="2" t="n">
        <v>45</v>
      </c>
      <c r="C7" s="2" t="n">
        <v>17</v>
      </c>
      <c r="D7" s="2">
        <f>B7-C7</f>
        <v/>
      </c>
      <c r="E7" s="4">
        <f>C7/B7</f>
        <v/>
      </c>
      <c r="F7" s="3" t="n">
        <v>1285.58</v>
      </c>
    </row>
    <row r="8">
      <c r="A8" s="2" t="inlineStr">
        <is>
          <t>Décembre</t>
        </is>
      </c>
      <c r="B8" s="2" t="n">
        <v>32</v>
      </c>
      <c r="C8" s="2" t="n">
        <v>25</v>
      </c>
      <c r="D8" s="2">
        <f>B8-C8</f>
        <v/>
      </c>
      <c r="E8" s="4">
        <f>C8/B8</f>
        <v/>
      </c>
      <c r="F8" s="3" t="n">
        <v>-78.34</v>
      </c>
    </row>
    <row r="9">
      <c r="A9" s="2" t="inlineStr">
        <is>
          <t>Janvier</t>
        </is>
      </c>
      <c r="B9" s="2" t="n">
        <v>20</v>
      </c>
      <c r="C9" s="2" t="n">
        <v>8</v>
      </c>
      <c r="D9" s="2">
        <f>B9-C9</f>
        <v/>
      </c>
      <c r="E9" s="4">
        <f>C9/B9</f>
        <v/>
      </c>
      <c r="F9" s="3" t="n">
        <v>289.19</v>
      </c>
    </row>
    <row r="10">
      <c r="A10" s="22" t="inlineStr">
        <is>
          <t>TOTAL</t>
        </is>
      </c>
      <c r="B10" s="22">
        <f>SUM(B4:B9)</f>
        <v/>
      </c>
      <c r="C10" s="22">
        <f>SUM(C4:C9)</f>
        <v/>
      </c>
      <c r="D10" s="22">
        <f>SUM(D4:D9)</f>
        <v/>
      </c>
      <c r="E10" s="23">
        <f>C10/B10</f>
        <v/>
      </c>
      <c r="F10" s="7">
        <f>SUM(F4:F9)</f>
        <v/>
      </c>
    </row>
  </sheetData>
  <mergeCells count="1">
    <mergeCell ref="A1:F1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tabColor rgb="0086EFAC"/>
    <outlinePr summaryBelow="1" summaryRight="1"/>
    <pageSetUpPr/>
  </sheetPr>
  <dimension ref="A1:C32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20" t="inlineStr">
        <is>
          <t>📊 GUIDE D'UTILISATION - JOURNAL DE TRADING</t>
        </is>
      </c>
    </row>
    <row r="3">
      <c r="A3" s="24" t="inlineStr"/>
    </row>
    <row r="4">
      <c r="A4" s="25" t="inlineStr">
        <is>
          <t>🎯 COMMENT UTILISER CE MODÈLE :</t>
        </is>
      </c>
    </row>
    <row r="5">
      <c r="A5" s="24" t="inlineStr"/>
    </row>
    <row r="6">
      <c r="A6" s="26" t="inlineStr">
        <is>
          <t>1. JOURNAL DE TRADING</t>
        </is>
      </c>
    </row>
    <row r="7">
      <c r="A7" s="24" t="inlineStr">
        <is>
          <t xml:space="preserve">   • Remplissez les cellules JAUNES pour chaque nouveau trade</t>
        </is>
      </c>
    </row>
    <row r="8">
      <c r="A8" s="24" t="inlineStr">
        <is>
          <t xml:space="preserve">   • Les calculs (P&amp;L, %) se font automatiquement</t>
        </is>
      </c>
    </row>
    <row r="9">
      <c r="A9" s="24" t="inlineStr">
        <is>
          <t xml:space="preserve">   • Date format : JJ/MM/AAAA</t>
        </is>
      </c>
    </row>
    <row r="10">
      <c r="A10" s="24" t="inlineStr">
        <is>
          <t xml:space="preserve">   • Direction : choisissez Achat ou Vente dans la liste</t>
        </is>
      </c>
    </row>
    <row r="11">
      <c r="A11" s="24" t="inlineStr"/>
    </row>
    <row r="12">
      <c r="A12" s="26" t="inlineStr">
        <is>
          <t>2. TABLEAU DE BORD</t>
        </is>
      </c>
    </row>
    <row r="13">
      <c r="A13" s="24" t="inlineStr">
        <is>
          <t xml:space="preserve">   • Modifiez le Capital Initial (cellule jaune) selon votre capital</t>
        </is>
      </c>
    </row>
    <row r="14">
      <c r="A14" s="24" t="inlineStr">
        <is>
          <t xml:space="preserve">   • Toutes les statistiques se mettent à jour automatiquement</t>
        </is>
      </c>
    </row>
    <row r="15">
      <c r="A15" s="24" t="inlineStr">
        <is>
          <t xml:space="preserve">   • Suivez votre performance en temps réel</t>
        </is>
      </c>
    </row>
    <row r="16">
      <c r="A16" s="24" t="inlineStr"/>
    </row>
    <row r="17">
      <c r="A17" s="26" t="inlineStr">
        <is>
          <t>3. ANALYSE MENSUELLE</t>
        </is>
      </c>
    </row>
    <row r="18">
      <c r="A18" s="24" t="inlineStr">
        <is>
          <t xml:space="preserve">   • Vue d'ensemble de vos performances par mois</t>
        </is>
      </c>
    </row>
    <row r="19">
      <c r="A19" s="24" t="inlineStr">
        <is>
          <t xml:space="preserve">   • Graphique d'évolution automatique</t>
        </is>
      </c>
    </row>
    <row r="20">
      <c r="A20" s="24" t="inlineStr"/>
    </row>
    <row r="21">
      <c r="A21" s="25" t="inlineStr">
        <is>
          <t>💡 CONSEILS :</t>
        </is>
      </c>
    </row>
    <row r="22">
      <c r="A22" s="24" t="inlineStr">
        <is>
          <t xml:space="preserve">   • Notez TOUS vos trades, gagnants et perdants</t>
        </is>
      </c>
    </row>
    <row r="23">
      <c r="A23" s="24" t="inlineStr">
        <is>
          <t xml:space="preserve">   • Utilisez la colonne Notes pour analyser vos erreurs</t>
        </is>
      </c>
    </row>
    <row r="24">
      <c r="A24" s="24" t="inlineStr">
        <is>
          <t xml:space="preserve">   • Identifiez les stratégies qui fonctionnent le mieux</t>
        </is>
      </c>
    </row>
    <row r="25">
      <c r="A25" s="24" t="inlineStr">
        <is>
          <t xml:space="preserve">   • Visez un taux de réussite &gt; 50% et un ratio gain/perte &gt; 1.5</t>
        </is>
      </c>
    </row>
    <row r="26">
      <c r="A26" s="24" t="inlineStr"/>
    </row>
    <row r="27">
      <c r="A27" s="25" t="inlineStr">
        <is>
          <t>⚠️ IMPORTANT :</t>
        </is>
      </c>
    </row>
    <row r="28">
      <c r="A28" s="24" t="inlineStr">
        <is>
          <t xml:space="preserve">   • Ne supprimez pas les formules (cellules blanches)</t>
        </is>
      </c>
    </row>
    <row r="29">
      <c r="A29" s="24" t="inlineStr">
        <is>
          <t xml:space="preserve">   • Sauvegardez régulièrement votre fichier</t>
        </is>
      </c>
    </row>
    <row r="30">
      <c r="A30" s="24" t="inlineStr">
        <is>
          <t xml:space="preserve">   • Ce modèle est un outil de suivi, pas de conseil financier</t>
        </is>
      </c>
    </row>
    <row r="31">
      <c r="A31" s="24" t="inlineStr"/>
    </row>
    <row r="32">
      <c r="A32" s="25" t="inlineStr">
        <is>
          <t>🚀 BONNE CHANCE DANS VOS TRADES !</t>
        </is>
      </c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2026-01-30T14:34:37Z</dcterms:created>
  <dcterms:modified xmlns:dcterms="http://purl.org/dc/terms/" xmlns:xsi="http://www.w3.org/2001/XMLSchema-instance" xsi:type="dcterms:W3CDTF">2026-01-30T14:34:37Z</dcterms:modified>
</cp:coreProperties>
</file>